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폴더\03.설계도\전자파 구축 사업\25.04.29 - 차수구분\전기\"/>
    </mc:Choice>
  </mc:AlternateContent>
  <xr:revisionPtr revIDLastSave="0" documentId="8_{1C60FB03-306D-483C-8AB7-0EFC820EA172}" xr6:coauthVersionLast="47" xr6:coauthVersionMax="47" xr10:uidLastSave="{00000000-0000-0000-0000-000000000000}"/>
  <bookViews>
    <workbookView xWindow="28680" yWindow="-150" windowWidth="29040" windowHeight="15720" tabRatio="821" activeTab="2" xr2:uid="{E305102D-C02F-4701-B58B-2B87F6686B71}"/>
  </bookViews>
  <sheets>
    <sheet name="원가계산서" sheetId="4" r:id="rId1"/>
    <sheet name="공종별집계표" sheetId="13" r:id="rId2"/>
    <sheet name="공종별내역서" sheetId="12" r:id="rId3"/>
    <sheet name="공량설정_일위대가" sheetId="5" state="hidden" r:id="rId4"/>
    <sheet name=" 공사설정 " sheetId="2" state="hidden" r:id="rId5"/>
    <sheet name="Sheet1" sheetId="1" state="hidden" r:id="rId6"/>
  </sheets>
  <definedNames>
    <definedName name="_xlnm.Print_Area" localSheetId="2">공종별내역서!$A$1:$M$507</definedName>
    <definedName name="_xlnm.Print_Area" localSheetId="1">공종별집계표!$A$1:$M$48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5" i="13" l="1"/>
  <c r="J25" i="13" s="1"/>
  <c r="J507" i="12"/>
  <c r="I29" i="13" s="1"/>
  <c r="J29" i="13" s="1"/>
  <c r="H507" i="12"/>
  <c r="G29" i="13" s="1"/>
  <c r="H29" i="13" s="1"/>
  <c r="I28" i="13"/>
  <c r="J28" i="13" s="1"/>
  <c r="G28" i="13"/>
  <c r="H28" i="13" s="1"/>
  <c r="E27" i="13"/>
  <c r="F27" i="13" s="1"/>
  <c r="G27" i="13"/>
  <c r="H27" i="13" s="1"/>
  <c r="I27" i="13"/>
  <c r="J27" i="13" s="1"/>
  <c r="L367" i="12"/>
  <c r="L343" i="12"/>
  <c r="L270" i="12"/>
  <c r="L413" i="12" l="1"/>
  <c r="L414" i="12"/>
  <c r="L7" i="12"/>
  <c r="L323" i="12"/>
  <c r="L365" i="12"/>
  <c r="E23" i="13"/>
  <c r="F23" i="13" s="1"/>
  <c r="L96" i="12"/>
  <c r="L272" i="12"/>
  <c r="L6" i="12"/>
  <c r="L28" i="12"/>
  <c r="L461" i="12"/>
  <c r="L483" i="12" s="1"/>
  <c r="L257" i="12"/>
  <c r="I21" i="13"/>
  <c r="J21" i="13" s="1"/>
  <c r="L21" i="13" s="1"/>
  <c r="L485" i="12"/>
  <c r="L507" i="12" s="1"/>
  <c r="F507" i="12"/>
  <c r="E29" i="13" s="1"/>
  <c r="E28" i="13"/>
  <c r="L437" i="12"/>
  <c r="L459" i="12" s="1"/>
  <c r="G25" i="13"/>
  <c r="H25" i="13" s="1"/>
  <c r="G22" i="13" s="1"/>
  <c r="H22" i="13" s="1"/>
  <c r="L415" i="12"/>
  <c r="L392" i="12"/>
  <c r="I24" i="13"/>
  <c r="J24" i="13" s="1"/>
  <c r="L391" i="12"/>
  <c r="G24" i="13"/>
  <c r="H24" i="13" s="1"/>
  <c r="L390" i="12"/>
  <c r="L389" i="12"/>
  <c r="G23" i="13"/>
  <c r="H23" i="13" s="1"/>
  <c r="L366" i="12"/>
  <c r="G21" i="13"/>
  <c r="H21" i="13" s="1"/>
  <c r="L342" i="12"/>
  <c r="L341" i="12"/>
  <c r="L363" i="12" s="1"/>
  <c r="E21" i="13"/>
  <c r="F21" i="13" s="1"/>
  <c r="L325" i="12"/>
  <c r="L324" i="12"/>
  <c r="L322" i="12"/>
  <c r="L321" i="12"/>
  <c r="L320" i="12"/>
  <c r="I20" i="13"/>
  <c r="J20" i="13" s="1"/>
  <c r="I19" i="13" s="1"/>
  <c r="J19" i="13" s="1"/>
  <c r="L319" i="12"/>
  <c r="L318" i="12"/>
  <c r="G20" i="13"/>
  <c r="H20" i="13" s="1"/>
  <c r="L317" i="12"/>
  <c r="L282" i="12"/>
  <c r="L281" i="12"/>
  <c r="L280" i="12"/>
  <c r="L271" i="12"/>
  <c r="L269" i="12"/>
  <c r="L264" i="12"/>
  <c r="L256" i="12"/>
  <c r="L234" i="12"/>
  <c r="L233" i="12"/>
  <c r="L231" i="12"/>
  <c r="L197" i="12"/>
  <c r="L179" i="12"/>
  <c r="L178" i="12"/>
  <c r="L98" i="12"/>
  <c r="L97" i="12"/>
  <c r="L95" i="12"/>
  <c r="L27" i="12"/>
  <c r="L25" i="12"/>
  <c r="L9" i="12"/>
  <c r="L8" i="12"/>
  <c r="L5" i="12"/>
  <c r="I26" i="13"/>
  <c r="J26" i="13" s="1"/>
  <c r="G26" i="13"/>
  <c r="H26" i="13" s="1"/>
  <c r="K27" i="13"/>
  <c r="G19" i="13"/>
  <c r="H19" i="13" s="1"/>
  <c r="L27" i="13"/>
  <c r="L393" i="12"/>
  <c r="K21" i="13" l="1"/>
  <c r="L103" i="12"/>
  <c r="I8" i="13"/>
  <c r="J8" i="13" s="1"/>
  <c r="I18" i="13"/>
  <c r="J18" i="13" s="1"/>
  <c r="I12" i="13"/>
  <c r="J12" i="13" s="1"/>
  <c r="I11" i="13" s="1"/>
  <c r="J11" i="13" s="1"/>
  <c r="G8" i="13"/>
  <c r="H8" i="13" s="1"/>
  <c r="I10" i="13"/>
  <c r="J10" i="13" s="1"/>
  <c r="L387" i="12"/>
  <c r="I23" i="13"/>
  <c r="J23" i="13" s="1"/>
  <c r="L411" i="12"/>
  <c r="L107" i="12"/>
  <c r="L435" i="12"/>
  <c r="F29" i="13"/>
  <c r="L29" i="13" s="1"/>
  <c r="T29" i="13" s="1"/>
  <c r="E31" i="4" s="1"/>
  <c r="K29" i="13"/>
  <c r="F28" i="13"/>
  <c r="K28" i="13"/>
  <c r="E25" i="13"/>
  <c r="E24" i="13"/>
  <c r="L326" i="12"/>
  <c r="L339" i="12"/>
  <c r="E20" i="13"/>
  <c r="G18" i="13"/>
  <c r="H18" i="13" s="1"/>
  <c r="I7" i="13" l="1"/>
  <c r="J7" i="13" s="1"/>
  <c r="L152" i="12"/>
  <c r="G7" i="13"/>
  <c r="H7" i="13" s="1"/>
  <c r="G17" i="13"/>
  <c r="H17" i="13" s="1"/>
  <c r="L298" i="12"/>
  <c r="L23" i="13"/>
  <c r="I22" i="13"/>
  <c r="J22" i="13" s="1"/>
  <c r="K23" i="13"/>
  <c r="L226" i="12"/>
  <c r="L104" i="12"/>
  <c r="L23" i="12"/>
  <c r="I9" i="13"/>
  <c r="J9" i="13" s="1"/>
  <c r="I15" i="13"/>
  <c r="J15" i="13" s="1"/>
  <c r="G12" i="13"/>
  <c r="H12" i="13" s="1"/>
  <c r="G11" i="13" s="1"/>
  <c r="H11" i="13" s="1"/>
  <c r="L259" i="12"/>
  <c r="G10" i="13"/>
  <c r="H10" i="13" s="1"/>
  <c r="L183" i="12"/>
  <c r="L100" i="12"/>
  <c r="G9" i="13"/>
  <c r="H9" i="13" s="1"/>
  <c r="G15" i="13"/>
  <c r="H15" i="13" s="1"/>
  <c r="L106" i="12"/>
  <c r="L153" i="12"/>
  <c r="L263" i="12"/>
  <c r="E26" i="13"/>
  <c r="L28" i="13"/>
  <c r="F25" i="13"/>
  <c r="L25" i="13" s="1"/>
  <c r="K25" i="13"/>
  <c r="F24" i="13"/>
  <c r="K24" i="13"/>
  <c r="F20" i="13"/>
  <c r="K20" i="13"/>
  <c r="I17" i="13"/>
  <c r="J17" i="13" s="1"/>
  <c r="L15" i="12" l="1"/>
  <c r="L227" i="12"/>
  <c r="L176" i="12"/>
  <c r="L188" i="12"/>
  <c r="L92" i="12"/>
  <c r="L229" i="12"/>
  <c r="L254" i="12"/>
  <c r="L275" i="12"/>
  <c r="L278" i="12"/>
  <c r="L255" i="12"/>
  <c r="I16" i="13"/>
  <c r="J16" i="13" s="1"/>
  <c r="L286" i="12"/>
  <c r="L29" i="12"/>
  <c r="L225" i="12"/>
  <c r="L296" i="12"/>
  <c r="I14" i="13"/>
  <c r="J14" i="13" s="1"/>
  <c r="I13" i="13" s="1"/>
  <c r="J13" i="13" s="1"/>
  <c r="L297" i="12"/>
  <c r="L77" i="12"/>
  <c r="L17" i="12"/>
  <c r="L182" i="12"/>
  <c r="L26" i="12"/>
  <c r="L105" i="12"/>
  <c r="G16" i="13"/>
  <c r="H16" i="13" s="1"/>
  <c r="G14" i="13"/>
  <c r="H14" i="13" s="1"/>
  <c r="G13" i="13" s="1"/>
  <c r="H13" i="13" s="1"/>
  <c r="G6" i="13" s="1"/>
  <c r="H6" i="13" s="1"/>
  <c r="G5" i="13" s="1"/>
  <c r="H5" i="13" s="1"/>
  <c r="L232" i="12"/>
  <c r="L262" i="12"/>
  <c r="L194" i="12"/>
  <c r="L21" i="12"/>
  <c r="L261" i="12"/>
  <c r="L192" i="12"/>
  <c r="L295" i="12"/>
  <c r="L299" i="12"/>
  <c r="L196" i="12"/>
  <c r="L195" i="12"/>
  <c r="L193" i="12"/>
  <c r="L190" i="12"/>
  <c r="L101" i="12"/>
  <c r="L24" i="12"/>
  <c r="L283" i="12"/>
  <c r="L175" i="12"/>
  <c r="L185" i="12"/>
  <c r="L189" i="12"/>
  <c r="L12" i="12"/>
  <c r="L184" i="12"/>
  <c r="L249" i="12"/>
  <c r="L260" i="12"/>
  <c r="L187" i="12"/>
  <c r="F26" i="13"/>
  <c r="L26" i="13" s="1"/>
  <c r="T26" i="13" s="1"/>
  <c r="E30" i="4" s="1"/>
  <c r="K26" i="13"/>
  <c r="E22" i="13"/>
  <c r="L24" i="13"/>
  <c r="E19" i="13"/>
  <c r="L20" i="13"/>
  <c r="I6" i="13" l="1"/>
  <c r="J6" i="13" s="1"/>
  <c r="I5" i="13" s="1"/>
  <c r="J5" i="13" s="1"/>
  <c r="H48" i="13"/>
  <c r="E8" i="4"/>
  <c r="L80" i="12"/>
  <c r="L22" i="12"/>
  <c r="L83" i="12"/>
  <c r="L93" i="12"/>
  <c r="L300" i="12"/>
  <c r="L94" i="12"/>
  <c r="L274" i="12"/>
  <c r="L90" i="12"/>
  <c r="L99" i="12"/>
  <c r="L230" i="12"/>
  <c r="L221" i="12"/>
  <c r="L16" i="12"/>
  <c r="L20" i="12"/>
  <c r="L30" i="12"/>
  <c r="L247" i="12"/>
  <c r="L155" i="12"/>
  <c r="L102" i="12"/>
  <c r="L56" i="12"/>
  <c r="L186" i="12"/>
  <c r="L82" i="12"/>
  <c r="L19" i="12"/>
  <c r="L180" i="12"/>
  <c r="L128" i="12"/>
  <c r="L54" i="12"/>
  <c r="L258" i="12"/>
  <c r="L279" i="12"/>
  <c r="L11" i="12"/>
  <c r="L151" i="12"/>
  <c r="L84" i="12"/>
  <c r="L81" i="12"/>
  <c r="L85" i="12"/>
  <c r="L250" i="12"/>
  <c r="L86" i="12"/>
  <c r="F22" i="13"/>
  <c r="L22" i="13" s="1"/>
  <c r="T22" i="13" s="1"/>
  <c r="E28" i="4" s="1"/>
  <c r="K22" i="13"/>
  <c r="F19" i="13"/>
  <c r="L19" i="13" s="1"/>
  <c r="T19" i="13" s="1"/>
  <c r="E27" i="4" s="1"/>
  <c r="K19" i="13"/>
  <c r="J48" i="13"/>
  <c r="E11" i="4"/>
  <c r="L273" i="12" l="1"/>
  <c r="L149" i="12"/>
  <c r="L293" i="12"/>
  <c r="L79" i="12"/>
  <c r="L91" i="12"/>
  <c r="L125" i="12"/>
  <c r="L173" i="12"/>
  <c r="L245" i="12"/>
  <c r="E16" i="4"/>
  <c r="E14" i="4"/>
  <c r="E18" i="4" s="1"/>
  <c r="E9" i="4"/>
  <c r="E10" i="4" s="1"/>
  <c r="E15" i="4"/>
  <c r="L246" i="12"/>
  <c r="L53" i="12"/>
  <c r="L18" i="12" l="1"/>
  <c r="L14" i="12"/>
  <c r="L13" i="12"/>
  <c r="L251" i="12"/>
  <c r="L228" i="12"/>
  <c r="L87" i="12"/>
  <c r="L277" i="12"/>
  <c r="L154" i="12"/>
  <c r="L284" i="12"/>
  <c r="L253" i="12"/>
  <c r="L191" i="12"/>
  <c r="L127" i="12"/>
  <c r="L285" i="12"/>
  <c r="L252" i="12"/>
  <c r="L10" i="12"/>
  <c r="L181" i="12"/>
  <c r="E13" i="4"/>
  <c r="E12" i="4"/>
  <c r="L88" i="12" l="1"/>
  <c r="L51" i="12"/>
  <c r="L294" i="12"/>
  <c r="L315" i="12" s="1"/>
  <c r="E18" i="13"/>
  <c r="L78" i="12"/>
  <c r="E9" i="13"/>
  <c r="L126" i="12"/>
  <c r="L147" i="12" s="1"/>
  <c r="E10" i="13"/>
  <c r="L89" i="12"/>
  <c r="L177" i="12"/>
  <c r="L276" i="12"/>
  <c r="L291" i="12" s="1"/>
  <c r="E17" i="13"/>
  <c r="L224" i="12"/>
  <c r="E7" i="13"/>
  <c r="L123" i="12" l="1"/>
  <c r="L248" i="12"/>
  <c r="L267" i="12" s="1"/>
  <c r="E16" i="13"/>
  <c r="F9" i="13"/>
  <c r="L9" i="13" s="1"/>
  <c r="K9" i="13"/>
  <c r="L150" i="12"/>
  <c r="L171" i="12" s="1"/>
  <c r="E12" i="13"/>
  <c r="L174" i="12"/>
  <c r="L219" i="12" s="1"/>
  <c r="E14" i="13"/>
  <c r="F10" i="13"/>
  <c r="L10" i="13" s="1"/>
  <c r="K10" i="13"/>
  <c r="K7" i="13"/>
  <c r="F7" i="13"/>
  <c r="F17" i="13"/>
  <c r="L17" i="13" s="1"/>
  <c r="K17" i="13"/>
  <c r="F18" i="13"/>
  <c r="L18" i="13" s="1"/>
  <c r="K18" i="13"/>
  <c r="L7" i="13" l="1"/>
  <c r="F14" i="13"/>
  <c r="K14" i="13"/>
  <c r="F12" i="13"/>
  <c r="K12" i="13"/>
  <c r="L55" i="12"/>
  <c r="L75" i="12" s="1"/>
  <c r="E8" i="13"/>
  <c r="F16" i="13"/>
  <c r="L16" i="13" s="1"/>
  <c r="K16" i="13"/>
  <c r="L223" i="12" l="1"/>
  <c r="L14" i="13"/>
  <c r="L222" i="12"/>
  <c r="L243" i="12" s="1"/>
  <c r="E15" i="13"/>
  <c r="E11" i="13"/>
  <c r="L12" i="13"/>
  <c r="F8" i="13"/>
  <c r="K8" i="13"/>
  <c r="F11" i="13" l="1"/>
  <c r="L11" i="13" s="1"/>
  <c r="K11" i="13"/>
  <c r="L8" i="13"/>
  <c r="F15" i="13"/>
  <c r="K15" i="13"/>
  <c r="L15" i="13" l="1"/>
  <c r="E13" i="13"/>
  <c r="F13" i="13" l="1"/>
  <c r="K13" i="13"/>
  <c r="L13" i="13" l="1"/>
  <c r="E6" i="13"/>
  <c r="F6" i="13" l="1"/>
  <c r="K6" i="13"/>
  <c r="E5" i="13" l="1"/>
  <c r="L6" i="13"/>
  <c r="K5" i="13" l="1"/>
  <c r="F5" i="13"/>
  <c r="F48" i="13" l="1"/>
  <c r="E4" i="4"/>
  <c r="E7" i="4" s="1"/>
  <c r="L5" i="13"/>
  <c r="L48" i="13" s="1"/>
  <c r="E17" i="4" l="1"/>
  <c r="E19" i="4"/>
  <c r="E20" i="4" l="1"/>
  <c r="E21" i="4" s="1"/>
  <c r="E22" i="4" s="1"/>
  <c r="E23" i="4" s="1"/>
  <c r="E24" i="4" s="1"/>
  <c r="E25" i="4" s="1"/>
  <c r="E26" i="4" s="1"/>
  <c r="E29" i="4" s="1"/>
  <c r="E32" i="4" s="1"/>
  <c r="F2" i="4" s="1"/>
</calcChain>
</file>

<file path=xl/sharedStrings.xml><?xml version="1.0" encoding="utf-8"?>
<sst xmlns="http://schemas.openxmlformats.org/spreadsheetml/2006/main" count="3658" uniqueCount="1183">
  <si>
    <t>공 종 별 집 계 표</t>
  </si>
  <si>
    <t>[ 모빌리티전자파안전성평가지원센터전기공사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</si>
  <si>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</si>
  <si>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</si>
  <si>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</si>
  <si>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</si>
  <si>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</si>
  <si>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</si>
  <si>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</si>
  <si>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</si>
  <si>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</si>
  <si>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</si>
  <si>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</si>
  <si>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</si>
  <si>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</si>
  <si>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</si>
  <si>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</si>
  <si>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</si>
  <si>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</si>
  <si>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</si>
  <si>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</si>
  <si>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</si>
  <si>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</si>
  <si>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</si>
  <si>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</si>
  <si>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</si>
  <si>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</si>
  <si>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</si>
  <si>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</si>
  <si>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</si>
  <si>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</si>
  <si>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</si>
  <si>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</si>
  <si>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</si>
  <si>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</si>
  <si>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</si>
  <si>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</si>
  <si>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</si>
  <si>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</si>
  <si>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</si>
  <si>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</si>
  <si>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</si>
  <si>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</si>
  <si>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</si>
  <si>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</si>
  <si>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</si>
  <si>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</si>
  <si>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</si>
  <si>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</si>
  <si>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</si>
  <si>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</si>
  <si>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모빌리티전자파안전성평가지원센터전기공사</t>
  </si>
  <si>
    <t/>
  </si>
  <si>
    <t>01</t>
  </si>
  <si>
    <t>전기공사</t>
  </si>
  <si>
    <t>0101</t>
  </si>
  <si>
    <t>옥외인입 및 수변전설비공사</t>
  </si>
  <si>
    <t>010101</t>
  </si>
  <si>
    <t>피뢰장치및액세서리</t>
  </si>
  <si>
    <t>피뢰기, 18kV, 2.5kA</t>
  </si>
  <si>
    <t>개</t>
  </si>
  <si>
    <t>5E5165B6F7446D8AB5C01C6D9D028BD5B9A580</t>
  </si>
  <si>
    <t>F</t>
  </si>
  <si>
    <t>T</t>
  </si>
  <si>
    <t>0101015E5165B6F7446D8AB5C01C6D9D028BD5B9A580</t>
  </si>
  <si>
    <t>애자</t>
  </si>
  <si>
    <t>내오손 결합애자, 157mm x 213mm</t>
  </si>
  <si>
    <t>5E5165B6F74453841DFE3E6B430982D648D784</t>
  </si>
  <si>
    <t>0101015E5165B6F74453841DFE3E6B430982D648D784</t>
  </si>
  <si>
    <t>전기용밴드</t>
  </si>
  <si>
    <t>전기용밴드, 완금, 1방3호-200</t>
  </si>
  <si>
    <t>5E5165B6F74453841DF5C2698D9C81EBB6B52E</t>
  </si>
  <si>
    <t>0101015E5165B6F74453841DF5C2698D9C81EBB6B52E</t>
  </si>
  <si>
    <t>지중선용가선철물</t>
  </si>
  <si>
    <t>지중선용가선철물, Cable헤드지지금구, 상하부용</t>
  </si>
  <si>
    <t>5E5165B6F74453841CD0E1648C9D8CD0AB982E</t>
  </si>
  <si>
    <t>0101015E5165B6F74453841CD0E1648C9D8CD0AB982E</t>
  </si>
  <si>
    <t>브라켓트, 경완금취부용COS및LA용</t>
  </si>
  <si>
    <t>5E5165B6F74453841CD0E1648C9D8CD0AB99CC</t>
  </si>
  <si>
    <t>0101015E5165B6F74453841CD0E1648C9D8CD0AB99CC</t>
  </si>
  <si>
    <t>파상형 경질폴리에틸렌 전선관</t>
  </si>
  <si>
    <t>125mm</t>
  </si>
  <si>
    <t>m</t>
  </si>
  <si>
    <t>호표 1</t>
  </si>
  <si>
    <t>5930E5465440248359C8436CB76F89</t>
  </si>
  <si>
    <t>0101015930E5465440248359C8436CB76F89</t>
  </si>
  <si>
    <t>경질비닐전선관</t>
  </si>
  <si>
    <t>22mm, 노출</t>
  </si>
  <si>
    <t>호표 2</t>
  </si>
  <si>
    <t>5930E545484906831CBA9E66A9F18D</t>
  </si>
  <si>
    <t>0101015930E545484906831CBA9E66A9F18D</t>
  </si>
  <si>
    <t>28mm, 노출</t>
  </si>
  <si>
    <t>호표 3</t>
  </si>
  <si>
    <t>5930E545484979803DA7F36D122487</t>
  </si>
  <si>
    <t>0101015930E545484979803DA7F36D122487</t>
  </si>
  <si>
    <t>42mm, 노출</t>
  </si>
  <si>
    <t>호표 4</t>
  </si>
  <si>
    <t>5930E54548495E824147276490B281</t>
  </si>
  <si>
    <t>0101015930E54548495E824147276490B281</t>
  </si>
  <si>
    <t>전력케이블</t>
  </si>
  <si>
    <t>FR-CN/CO-W, 22.9KV, 1C 60㎟, 3열포설 1열당</t>
  </si>
  <si>
    <t>호표 5</t>
  </si>
  <si>
    <t>593095C7EE4C2E869081FC6523F082</t>
  </si>
  <si>
    <t>010101593095C7EE4C2E869081FC6523F082</t>
  </si>
  <si>
    <t>절연전선</t>
  </si>
  <si>
    <t>F-GV, 16㎟, 관내포설</t>
  </si>
  <si>
    <t>호표 6</t>
  </si>
  <si>
    <t>5930A52A28403581CCACCB64EDEB85</t>
  </si>
  <si>
    <t>0101015930A52A28403581CCACCB64EDEB85</t>
  </si>
  <si>
    <t>F-GV, 25㎟, 관내포설</t>
  </si>
  <si>
    <t>호표 7</t>
  </si>
  <si>
    <t>5930A52A2840098AB1808563D0338B</t>
  </si>
  <si>
    <t>0101015930A52A2840098AB1808563D0338B</t>
  </si>
  <si>
    <t>F-GV, 35㎟, 관내포설</t>
  </si>
  <si>
    <t>호표 8</t>
  </si>
  <si>
    <t>5930A52A28401A83502C076EB0A388</t>
  </si>
  <si>
    <t>0101015930A52A28401A83502C076EB0A388</t>
  </si>
  <si>
    <t>F-GV, 120㎟, 관내포설</t>
  </si>
  <si>
    <t>호표 9</t>
  </si>
  <si>
    <t>5930A52A2847408B8E5AF36CE05082</t>
  </si>
  <si>
    <t>0101015930A52A2847408B8E5AF36CE05082</t>
  </si>
  <si>
    <t>케이블단말접속자재</t>
  </si>
  <si>
    <t>자기수축, 23KV, 1C, 60-70㎟, 구내</t>
  </si>
  <si>
    <t>Kit</t>
  </si>
  <si>
    <t>호표 10</t>
  </si>
  <si>
    <t>593095CD714E2F8E2C58E46C30F389</t>
  </si>
  <si>
    <t>010101593095CD714E2F8E2C58E46C30F389</t>
  </si>
  <si>
    <t>압착단자</t>
  </si>
  <si>
    <t>압착터미널, 35㎟, 1C 구내</t>
  </si>
  <si>
    <t>개소</t>
  </si>
  <si>
    <t>호표 11</t>
  </si>
  <si>
    <t>593095D0C94447883EA4D4601D7A81</t>
  </si>
  <si>
    <t>010101593095D0C94447883EA4D4601D7A81</t>
  </si>
  <si>
    <t>압착터미널, 120㎟, 1C 구내</t>
  </si>
  <si>
    <t>호표 12</t>
  </si>
  <si>
    <t>593095D0C9447C89683705649BD58D</t>
  </si>
  <si>
    <t>010101593095D0C9447C89683705649BD58D</t>
  </si>
  <si>
    <t>풀박스</t>
  </si>
  <si>
    <t>400X400X300mm, 노출, 천정</t>
  </si>
  <si>
    <t>호표 13</t>
  </si>
  <si>
    <t>5930E5481E439389E2CD9662571E89</t>
  </si>
  <si>
    <t>0101015930E5481E439389E2CD9662571E89</t>
  </si>
  <si>
    <t>접지봉</t>
  </si>
  <si>
    <t>14Φ×1000mm</t>
  </si>
  <si>
    <t>호표 14</t>
  </si>
  <si>
    <t>5930A5287C4598830BC17C6E25B686</t>
  </si>
  <si>
    <t>0101015930A5287C4598830BC17C6E25B686</t>
  </si>
  <si>
    <t>크램프</t>
  </si>
  <si>
    <t>접지크램프, 28C</t>
  </si>
  <si>
    <t>호표 15</t>
  </si>
  <si>
    <t>5930A52A2F4B5180F4AE706FD88A8D</t>
  </si>
  <si>
    <t>0101015930A52A2F4B5180F4AE706FD88A8D</t>
  </si>
  <si>
    <t>터파기</t>
  </si>
  <si>
    <t>토사,백호90%+인력10%</t>
  </si>
  <si>
    <t>㎥</t>
  </si>
  <si>
    <t>산근 1</t>
  </si>
  <si>
    <t>597A253751495E89F05D0F65B1A08F</t>
  </si>
  <si>
    <t>010101597A253751495E89F05D0F65B1A08F</t>
  </si>
  <si>
    <t>모래깔기지정</t>
  </si>
  <si>
    <t>인력</t>
  </si>
  <si>
    <t>호표 16</t>
  </si>
  <si>
    <t>597A351ACE47CA84055B536D6ABC8C</t>
  </si>
  <si>
    <t>010101597A351ACE47CA84055B536D6ABC8C</t>
  </si>
  <si>
    <t>되메우고다지기(기계)</t>
  </si>
  <si>
    <t>백호0.7M3*래머80kg,다짐15cm</t>
  </si>
  <si>
    <t>산근 2</t>
  </si>
  <si>
    <t>597A2531C64BBD8434541F69455486</t>
  </si>
  <si>
    <t>010101597A2531C64BBD8434541F69455486</t>
  </si>
  <si>
    <t>잔토처리</t>
  </si>
  <si>
    <t>토사10km 백호0.7M3+덤프15톤</t>
  </si>
  <si>
    <t>산근 3</t>
  </si>
  <si>
    <t>597A2536484F768609B0E36BC90186</t>
  </si>
  <si>
    <t>010101597A2536484F768609B0E36BC90186</t>
  </si>
  <si>
    <t>전주입상관</t>
  </si>
  <si>
    <t>특고압용</t>
  </si>
  <si>
    <t>호표 17</t>
  </si>
  <si>
    <t>5930F5ADC34BA183DE8459699F5A8B</t>
  </si>
  <si>
    <t>0101015930F5ADC34BA183DE8459699F5A8B</t>
  </si>
  <si>
    <t>관로구방수</t>
  </si>
  <si>
    <t>ø125</t>
  </si>
  <si>
    <t>호표 18</t>
  </si>
  <si>
    <t>5930E54ACF42808A35365166153E83</t>
  </si>
  <si>
    <t>0101015930E54ACF42808A35365166153E83</t>
  </si>
  <si>
    <t>[ 합           계 ]</t>
  </si>
  <si>
    <t>TOTAL</t>
  </si>
  <si>
    <t>옥외인입공사</t>
  </si>
  <si>
    <t>010102</t>
  </si>
  <si>
    <t>54mm, 매입</t>
  </si>
  <si>
    <t>호표 19</t>
  </si>
  <si>
    <t>5930E54548494D89A23A176C9D9B81</t>
  </si>
  <si>
    <t>0101025930E54548494D89A23A176C9D9B81</t>
  </si>
  <si>
    <t>200X200X150mm, 노출, 벽면</t>
  </si>
  <si>
    <t>호표 20</t>
  </si>
  <si>
    <t>5930E5481E43C88B37063667436280</t>
  </si>
  <si>
    <t>0101025930E5481E43C88B37063667436280</t>
  </si>
  <si>
    <t>핸드홀(수공1호)</t>
  </si>
  <si>
    <t>950*450*700</t>
  </si>
  <si>
    <t>조</t>
  </si>
  <si>
    <t>호표 21</t>
  </si>
  <si>
    <t>5931657C114C9C8B803D9B69B3BF86</t>
  </si>
  <si>
    <t>0101025931657C114C9C8B803D9B69B3BF86</t>
  </si>
  <si>
    <t>0101025930E54ACF42808A35365166153E83</t>
  </si>
  <si>
    <t>전력간선 설비공사</t>
  </si>
  <si>
    <t>010103</t>
  </si>
  <si>
    <t>분전함 L-1-M</t>
  </si>
  <si>
    <t>면</t>
  </si>
  <si>
    <t>호표 22</t>
  </si>
  <si>
    <t>593005242B40018A8EAD3E6D063B89</t>
  </si>
  <si>
    <t>010103593005242B40018A8EAD3E6D063B89</t>
  </si>
  <si>
    <t>분전함 L-1-A</t>
  </si>
  <si>
    <t>호표 23</t>
  </si>
  <si>
    <t>593005242B403D81C8CBB16F3E728E</t>
  </si>
  <si>
    <t>010103593005242B403D81C8CBB16F3E728E</t>
  </si>
  <si>
    <t>강제전선관</t>
  </si>
  <si>
    <t>아연도, 28mm, 노출(앵커볼트 설치하는 경우 제외)</t>
  </si>
  <si>
    <t>호표 24</t>
  </si>
  <si>
    <t>5930E5454A444687216D5B69932289</t>
  </si>
  <si>
    <t>0101035930E5454A444687216D5B69932289</t>
  </si>
  <si>
    <t>아연도, 28mm, 매입(또는 앵커볼트 설치에 따른 노출공사)</t>
  </si>
  <si>
    <t>호표 25</t>
  </si>
  <si>
    <t>5930E5454A444682BFCA056A357583</t>
  </si>
  <si>
    <t>0101035930E5454A444682BFCA056A357583</t>
  </si>
  <si>
    <t>아연도, 42mm, 노출(앵커볼트 설치하는 경우 제외)</t>
  </si>
  <si>
    <t>호표 26</t>
  </si>
  <si>
    <t>5930E5454A446182C90EA06E00D581</t>
  </si>
  <si>
    <t>0101035930E5454A446182C90EA06E00D581</t>
  </si>
  <si>
    <t>아연도, 42mm, 매입(또는 앵커볼트 설치에 따른 노출공사)</t>
  </si>
  <si>
    <t>호표 27</t>
  </si>
  <si>
    <t>5930E5454A4461874B48016631CC8A</t>
  </si>
  <si>
    <t>0101035930E5454A4461874B48016631CC8A</t>
  </si>
  <si>
    <t>아연도, 54mm, 노출(앵커볼트 설치하는 경우 제외)</t>
  </si>
  <si>
    <t>호표 28</t>
  </si>
  <si>
    <t>5930E5454A44738B80ACC6665EF18D</t>
  </si>
  <si>
    <t>0101035930E5454A44738B80ACC6665EF18D</t>
  </si>
  <si>
    <t>아연도, 54mm, 매입(또는 앵커볼트 설치에 따른 노출공사)</t>
  </si>
  <si>
    <t>호표 29</t>
  </si>
  <si>
    <t>5930E5454A44738E540B4762D35787</t>
  </si>
  <si>
    <t>0101035930E5454A44738E540B4762D35787</t>
  </si>
  <si>
    <t>1종금속제가요전선관</t>
  </si>
  <si>
    <t>28mm 방수, 노출</t>
  </si>
  <si>
    <t>호표 30</t>
  </si>
  <si>
    <t>5930E545494BEB8ABC5311604AA389</t>
  </si>
  <si>
    <t>0101035930E545494BEB8ABC5311604AA389</t>
  </si>
  <si>
    <t>F-CV, 0.6/1kV, 4C 2.5㎟</t>
  </si>
  <si>
    <t>호표 31</t>
  </si>
  <si>
    <t>593095C6C24BA1886FBA826E0ABA83</t>
  </si>
  <si>
    <t>010103593095C6C24BA1886FBA826E0ABA83</t>
  </si>
  <si>
    <t>F-CV, 0.6/1kV, 4C 16㎟</t>
  </si>
  <si>
    <t>호표 32</t>
  </si>
  <si>
    <t>593095C6C24BEF85AA83826AA5D585</t>
  </si>
  <si>
    <t>010103593095C6C24BEF85AA83826AA5D585</t>
  </si>
  <si>
    <t>F-CV, 0.6/1kV, 1C 35㎟</t>
  </si>
  <si>
    <t>호표 33</t>
  </si>
  <si>
    <t>593095C6C24B0187EF30EA60D4A08B</t>
  </si>
  <si>
    <t>010103593095C6C24B0187EF30EA60D4A08B</t>
  </si>
  <si>
    <t>F-CV, 0.6/1kV, 1C 150㎟</t>
  </si>
  <si>
    <t>호표 34</t>
  </si>
  <si>
    <t>593095C7ED43898DC43BDB65CC0088</t>
  </si>
  <si>
    <t>010103593095C7ED43898DC43BDB65CC0088</t>
  </si>
  <si>
    <t>F-CV, 0.6/1kV, 1C 300㎟</t>
  </si>
  <si>
    <t>호표 35</t>
  </si>
  <si>
    <t>593095C7ED43B5818DF4DE6DE05982</t>
  </si>
  <si>
    <t>010103593095C7ED43B5818DF4DE6DE05982</t>
  </si>
  <si>
    <t>F-GV, 2.5㎟, 관내포설</t>
  </si>
  <si>
    <t>호표 36</t>
  </si>
  <si>
    <t>5930A52A28407C8A26CCF9618FFF8B</t>
  </si>
  <si>
    <t>0101035930A52A28407C8A26CCF9618FFF8B</t>
  </si>
  <si>
    <t>0101035930A52A28403581CCACCB64EDEB85</t>
  </si>
  <si>
    <t>F-GV, 95㎟, 직매포설</t>
  </si>
  <si>
    <t>호표 37</t>
  </si>
  <si>
    <t>5930A52A28477C86A349FE6D4E7389</t>
  </si>
  <si>
    <t>0101035930A52A28477C86A349FE6D4E7389</t>
  </si>
  <si>
    <t>F-GV, 185㎟, 직매포설</t>
  </si>
  <si>
    <t>호표 38</t>
  </si>
  <si>
    <t>5930A52A28472485B1CF0C61057B86</t>
  </si>
  <si>
    <t>0101035930A52A28472485B1CF0C61057B86</t>
  </si>
  <si>
    <t>노말밴드후강전선관용</t>
  </si>
  <si>
    <t>아연도28mm</t>
  </si>
  <si>
    <t>5E5165B6F64A1188FA42C76516308943971014</t>
  </si>
  <si>
    <t>0101035E5165B6F64A1188FA42C76516308943971014</t>
  </si>
  <si>
    <t>아연도42mm</t>
  </si>
  <si>
    <t>5E5165B6F64A1188FA42C76516308943971016</t>
  </si>
  <si>
    <t>0101035E5165B6F64A1188FA42C76516308943971016</t>
  </si>
  <si>
    <t>아연도54mm</t>
  </si>
  <si>
    <t>5E5165B6F64A1188FA42C76516308943971019</t>
  </si>
  <si>
    <t>0101035E5165B6F64A1188FA42C76516308943971019</t>
  </si>
  <si>
    <t>박스커넥터(방수)</t>
  </si>
  <si>
    <t>1종금속제가요전선관, 28mm</t>
  </si>
  <si>
    <t>5E5165B6F64A1188FA4CCB6A50C58E772FBE60</t>
  </si>
  <si>
    <t>0101035E5165B6F64A1188FA4CCB6A50C58E772FBE60</t>
  </si>
  <si>
    <t>러그단자</t>
  </si>
  <si>
    <t>동관단자 2홀, 35㎟, 1C 구내</t>
  </si>
  <si>
    <t>호표 39</t>
  </si>
  <si>
    <t>593095D0CA463C8C668CF86249AC8D</t>
  </si>
  <si>
    <t>010103593095D0CA463C8C668CF86249AC8D</t>
  </si>
  <si>
    <t>동관단자 2홀, 95㎟, 1C 구내</t>
  </si>
  <si>
    <t>호표 40</t>
  </si>
  <si>
    <t>593095D0CA460788689B2E61602689</t>
  </si>
  <si>
    <t>010103593095D0CA460788689B2E61602689</t>
  </si>
  <si>
    <t>동관단자 2홀, 150㎟, 1C 구내</t>
  </si>
  <si>
    <t>호표 41</t>
  </si>
  <si>
    <t>593095D1ED494F821B93666B85B98D</t>
  </si>
  <si>
    <t>010103593095D1ED494F821B93666B85B98D</t>
  </si>
  <si>
    <t>동관단자 2홀, 185㎟, 1C 구내</t>
  </si>
  <si>
    <t>호표 42</t>
  </si>
  <si>
    <t>593095D1ED4974865AFA4F652AC287</t>
  </si>
  <si>
    <t>010103593095D1ED4974865AFA4F652AC287</t>
  </si>
  <si>
    <t>동관단자 2홀, 300㎟, 1C 구내</t>
  </si>
  <si>
    <t>호표 43</t>
  </si>
  <si>
    <t>593095D1ED49138E95FAA369153D8D</t>
  </si>
  <si>
    <t>010103593095D1ED49138E95FAA369153D8D</t>
  </si>
  <si>
    <t>100X100X100mm, 노출, 천정</t>
  </si>
  <si>
    <t>호표 44</t>
  </si>
  <si>
    <t>5930E5481E43EB8F5951EC69448E8A</t>
  </si>
  <si>
    <t>0101035930E5481E43EB8F5951EC69448E8A</t>
  </si>
  <si>
    <t>파이프행거</t>
  </si>
  <si>
    <t>28C</t>
  </si>
  <si>
    <t>호표 45</t>
  </si>
  <si>
    <t>5930E54BD742758DCA5A8A60DDB888</t>
  </si>
  <si>
    <t>0101035930E54BD742758DCA5A8A60DDB888</t>
  </si>
  <si>
    <t>42C</t>
  </si>
  <si>
    <t>호표 46</t>
  </si>
  <si>
    <t>5930E54BD742758DCA5CB860854B8F</t>
  </si>
  <si>
    <t>0101035930E54BD742758DCA5CB860854B8F</t>
  </si>
  <si>
    <t>54C</t>
  </si>
  <si>
    <t>호표 47</t>
  </si>
  <si>
    <t>5930E54BD742758DCA5F0C647BCA8F</t>
  </si>
  <si>
    <t>0101035930E54BD742758DCA5F0C647BCA8F</t>
  </si>
  <si>
    <t>배관공사</t>
  </si>
  <si>
    <t>010104</t>
  </si>
  <si>
    <t>합성수지제 가요전선관</t>
  </si>
  <si>
    <t>하이렉스-CD(난연성), 16mm, 매입</t>
  </si>
  <si>
    <t>호표 48</t>
  </si>
  <si>
    <t>5930E5454F4C0D8384BF1C65C3F687</t>
  </si>
  <si>
    <t>0101045930E5454F4C0D8384BF1C65C3F687</t>
  </si>
  <si>
    <t>하이렉스-CD(난연성), 22mm, 매입</t>
  </si>
  <si>
    <t>호표 49</t>
  </si>
  <si>
    <t>5930E5454F4C1F8AAE201F6D92D481</t>
  </si>
  <si>
    <t>0101045930E5454F4C1F8AAE201F6D92D481</t>
  </si>
  <si>
    <t>하이렉스-CD(난연성), 28mm, 매입</t>
  </si>
  <si>
    <t>호표 50</t>
  </si>
  <si>
    <t>5930E5454F4C66840944916725288B</t>
  </si>
  <si>
    <t>0101045930E5454F4C66840944916725288B</t>
  </si>
  <si>
    <t>스위치박스</t>
  </si>
  <si>
    <t>ST, 1개용 54mm</t>
  </si>
  <si>
    <t>호표 51</t>
  </si>
  <si>
    <t>5930E54F4D48DA851C7FCD61681487</t>
  </si>
  <si>
    <t>0101045930E54F4D48DA851C7FCD61681487</t>
  </si>
  <si>
    <t>전열 설비공사</t>
  </si>
  <si>
    <t>010105</t>
  </si>
  <si>
    <t>지상1층 전열설비공사</t>
  </si>
  <si>
    <t>01010501</t>
  </si>
  <si>
    <t>010105015930E5454F4C0D8384BF1C65C3F687</t>
  </si>
  <si>
    <t>HFIX, 2.5㎟, 관내배선 바닥공사</t>
  </si>
  <si>
    <t>호표 52</t>
  </si>
  <si>
    <t>593095C53C4CF78246644D66F68287</t>
  </si>
  <si>
    <t>01010501593095C53C4CF78246644D66F68287</t>
  </si>
  <si>
    <t>010105015930E54F4D48DA851C7FCD61681487</t>
  </si>
  <si>
    <t>콘크리트박스</t>
  </si>
  <si>
    <t>4각 54mm</t>
  </si>
  <si>
    <t>호표 53</t>
  </si>
  <si>
    <t>5930E54F4D48AD81BCD4A7669D178F</t>
  </si>
  <si>
    <t>010105015930E54F4D48AD81BCD4A7669D178F</t>
  </si>
  <si>
    <t>콘센트</t>
  </si>
  <si>
    <t>매입-접지형, 15A 250V 2구</t>
  </si>
  <si>
    <t>호표 54</t>
  </si>
  <si>
    <t>593085D12D4A39874A6332630A8586</t>
  </si>
  <si>
    <t>01010501593085D12D4A39874A6332630A8586</t>
  </si>
  <si>
    <t>방우형, 15A 250V 1구</t>
  </si>
  <si>
    <t>호표 55</t>
  </si>
  <si>
    <t>593085D12E44868D4F1EF56D31BF86</t>
  </si>
  <si>
    <t>01010501593085D12E44868D4F1EF56D31BF86</t>
  </si>
  <si>
    <t>대기전력차단콘센트 3구</t>
  </si>
  <si>
    <t>호표 56</t>
  </si>
  <si>
    <t>593085D12E448689D4365360B39F8E</t>
  </si>
  <si>
    <t>01010501593085D12E448689D4365360B39F8E</t>
  </si>
  <si>
    <t>전등설비공사</t>
  </si>
  <si>
    <t>010106</t>
  </si>
  <si>
    <t>지상1층 전등설비공사</t>
  </si>
  <si>
    <t>01010601</t>
  </si>
  <si>
    <t>아연도, 16mm, 노출(앵커볼트 설치하는 경우 제외)</t>
  </si>
  <si>
    <t>호표 57</t>
  </si>
  <si>
    <t>5930E5454A442B894524FB6693D18D</t>
  </si>
  <si>
    <t>010106015930E5454A442B894524FB6693D18D</t>
  </si>
  <si>
    <t>16mm 비방수, 노출</t>
  </si>
  <si>
    <t>호표 58</t>
  </si>
  <si>
    <t>5930E545494B818348E9E0635E2480</t>
  </si>
  <si>
    <t>010106015930E545494B818348E9E0635E2480</t>
  </si>
  <si>
    <t>16mm 방수, 노출</t>
  </si>
  <si>
    <t>호표 59</t>
  </si>
  <si>
    <t>5930E545494B81834BBD5E646C4C81</t>
  </si>
  <si>
    <t>010106015930E545494B81834BBD5E646C4C81</t>
  </si>
  <si>
    <t>HFIX, 2.5㎟, 관내배선</t>
  </si>
  <si>
    <t>호표 60</t>
  </si>
  <si>
    <t>593095C53C4CF782455D5C6BFC6A81</t>
  </si>
  <si>
    <t>01010601593095C53C4CF782455D5C6BFC6A81</t>
  </si>
  <si>
    <t>HFIX, 2.5㎟(1.78mm), 관내배선</t>
  </si>
  <si>
    <t>호표 61</t>
  </si>
  <si>
    <t>593095C53C4CF782455CB563477485</t>
  </si>
  <si>
    <t>01010601593095C53C4CF782455CB563477485</t>
  </si>
  <si>
    <t>박스커넥터(비방수)</t>
  </si>
  <si>
    <t>1종금속제가요전선관, 16mm</t>
  </si>
  <si>
    <t>5E5165B6F64A1188FA4CCB6A50C58E772FB9E3</t>
  </si>
  <si>
    <t>010106015E5165B6F64A1188FA4CCB6A50C58E772FB9E3</t>
  </si>
  <si>
    <t>5E5165B6F64A1188FA4CCB6A50C58E772FBE6E</t>
  </si>
  <si>
    <t>010106015E5165B6F64A1188FA4CCB6A50C58E772FBE6E</t>
  </si>
  <si>
    <t>010106015930E54F4D48DA851C7FCD61681487</t>
  </si>
  <si>
    <t>200X200X200mm, 노출, 천정</t>
  </si>
  <si>
    <t>호표 62</t>
  </si>
  <si>
    <t>5930E5481E43C88CD826056EB6DD82</t>
  </si>
  <si>
    <t>010106015930E5481E43C88CD826056EB6DD82</t>
  </si>
  <si>
    <t>8각 54mm</t>
  </si>
  <si>
    <t>호표 63</t>
  </si>
  <si>
    <t>5930E54F4D48AD81BFA8066EA59786</t>
  </si>
  <si>
    <t>010106015930E54F4D48AD81BFA8066EA59786</t>
  </si>
  <si>
    <t>아우트렛박스</t>
  </si>
  <si>
    <t>호표 64</t>
  </si>
  <si>
    <t>5930E54F4D48BF869320A46BF0DE84</t>
  </si>
  <si>
    <t>010106015930E54F4D48BF869320A46BF0DE84</t>
  </si>
  <si>
    <t>매입-접지형, 15A 250V 1구</t>
  </si>
  <si>
    <t>호표 65</t>
  </si>
  <si>
    <t>593085D12D4A398121E05D65FECC8A</t>
  </si>
  <si>
    <t>01010601593085D12D4A398121E05D65FECC8A</t>
  </si>
  <si>
    <t>등기구 "A"TYPE</t>
  </si>
  <si>
    <t>LED 40W X 1 (LED 슬림매입등)300x1200</t>
  </si>
  <si>
    <t>호표 66</t>
  </si>
  <si>
    <t>593085D85A442B820EC4BB60BD0085</t>
  </si>
  <si>
    <t>01010601593085D85A442B820EC4BB60BD0085</t>
  </si>
  <si>
    <t>등기구 "B"TYPE</t>
  </si>
  <si>
    <t>LED 40W X 1 (LED 평판매입등)600x600</t>
  </si>
  <si>
    <t>호표 67</t>
  </si>
  <si>
    <t>593085D85A442B820D3D2963B04A8F</t>
  </si>
  <si>
    <t>01010601593085D85A442B820D3D2963B04A8F</t>
  </si>
  <si>
    <t>등기구 "C"TYPE</t>
  </si>
  <si>
    <t>LED 15W X 1 (LED 다운라이트)</t>
  </si>
  <si>
    <t>호표 68</t>
  </si>
  <si>
    <t>593085D85A442B820B0F2E6A194E86</t>
  </si>
  <si>
    <t>01010601593085D85A442B820B0F2E6A194E86</t>
  </si>
  <si>
    <t>등기구 "D"TYPE</t>
  </si>
  <si>
    <t>LED 15W X 1 (LED 벽부등)</t>
  </si>
  <si>
    <t>호표 69</t>
  </si>
  <si>
    <t>593085D85A442B8208BBEF6190D889</t>
  </si>
  <si>
    <t>01010601593085D85A442B8208BBEF6190D889</t>
  </si>
  <si>
    <t>재실감지센서</t>
  </si>
  <si>
    <t>호표 70</t>
  </si>
  <si>
    <t>593085D85A442B8276811B6E58A08D</t>
  </si>
  <si>
    <t>01010601593085D85A442B8276811B6E58A08D</t>
  </si>
  <si>
    <t>스위치</t>
  </si>
  <si>
    <t>단로, 15A 250V, 1구</t>
  </si>
  <si>
    <t>호표 71</t>
  </si>
  <si>
    <t>593085D7B44E10810C9F5E65641384</t>
  </si>
  <si>
    <t>01010601593085D7B44E10810C9F5E65641384</t>
  </si>
  <si>
    <t>단로, 15A 250V, 2구</t>
  </si>
  <si>
    <t>호표 72</t>
  </si>
  <si>
    <t>593085D7B44E108213F0F66E55FF87</t>
  </si>
  <si>
    <t>01010601593085D7B44E108213F0F66E55FF87</t>
  </si>
  <si>
    <t>단로, 15A 250V, 3구</t>
  </si>
  <si>
    <t>호표 73</t>
  </si>
  <si>
    <t>593085D7B44E10833A9AD86EE08D8C</t>
  </si>
  <si>
    <t>01010601593085D7B44E10833A9AD86EE08D8C</t>
  </si>
  <si>
    <t>일괄소등스위치</t>
  </si>
  <si>
    <t>1회로</t>
  </si>
  <si>
    <t>호표 74</t>
  </si>
  <si>
    <t>593085D7B243138BF2AAEA613A7F8B</t>
  </si>
  <si>
    <t>01010601593085D7B243138BF2AAEA613A7F8B</t>
  </si>
  <si>
    <t>16C</t>
  </si>
  <si>
    <t>호표 75</t>
  </si>
  <si>
    <t>5930E54BD742758DCA58DD6B823986</t>
  </si>
  <si>
    <t>010106015930E54BD742758DCA58DD6B823986</t>
  </si>
  <si>
    <t>전선관지지</t>
  </si>
  <si>
    <t>호표 76</t>
  </si>
  <si>
    <t>5930E54BD742758DCA58DC6911AD83</t>
  </si>
  <si>
    <t>010106015930E54BD742758DCA58DC6911AD83</t>
  </si>
  <si>
    <t>22C</t>
  </si>
  <si>
    <t>호표 77</t>
  </si>
  <si>
    <t>5930E54BD742758DCA5B9167E2BE87</t>
  </si>
  <si>
    <t>010106015930E54BD742758DCA5B9167E2BE87</t>
  </si>
  <si>
    <t>박스커버</t>
  </si>
  <si>
    <t>8각, 둥근구멍, 평</t>
  </si>
  <si>
    <t>5E5165B6F7446D8F39C1C0679C2E834244E409</t>
  </si>
  <si>
    <t>010106015E5165B6F7446D8F39C1C0679C2E834244E409</t>
  </si>
  <si>
    <t>옥외보안등설비공사</t>
  </si>
  <si>
    <t>01010602</t>
  </si>
  <si>
    <t>보안등용 누전차단기</t>
  </si>
  <si>
    <t>방습형 함포함</t>
  </si>
  <si>
    <t>호표 78</t>
  </si>
  <si>
    <t>59300527F8470D88FE1BF1690F1980</t>
  </si>
  <si>
    <t>0101060259300527F8470D88FE1BF1690F1980</t>
  </si>
  <si>
    <t>보안등 기초 앙카볼트 설치</t>
  </si>
  <si>
    <t>M19 x L300</t>
  </si>
  <si>
    <t>호표 79</t>
  </si>
  <si>
    <t>59300527F8470D88FE1BF1690F2B87</t>
  </si>
  <si>
    <t>0101060259300527F8470D88FE1BF1690F2B87</t>
  </si>
  <si>
    <t>보안등 기초 설치</t>
  </si>
  <si>
    <t>12m이하</t>
  </si>
  <si>
    <t>호표 80</t>
  </si>
  <si>
    <t>59300527F8470D88FE1BF1690F4684</t>
  </si>
  <si>
    <t>0101060259300527F8470D88FE1BF1690F4684</t>
  </si>
  <si>
    <t>30mm</t>
  </si>
  <si>
    <t>호표 81</t>
  </si>
  <si>
    <t>5930E5454E43EC8DB3405363097B86</t>
  </si>
  <si>
    <t>010106025930E5454E43EC8DB3405363097B86</t>
  </si>
  <si>
    <t>36mm, 노출</t>
  </si>
  <si>
    <t>호표 82</t>
  </si>
  <si>
    <t>5930E5454849688BF90A0C6F595C86</t>
  </si>
  <si>
    <t>010106025930E5454849688BF90A0C6F595C86</t>
  </si>
  <si>
    <t>F-CV, 0.6/1kV, 2C 6㎟</t>
  </si>
  <si>
    <t>호표 83</t>
  </si>
  <si>
    <t>593095C6C24BCC868861D56255048C</t>
  </si>
  <si>
    <t>01010602593095C6C24BCC868861D56255048C</t>
  </si>
  <si>
    <t>010106025930A52A28403581CCACCB64EDEB85</t>
  </si>
  <si>
    <t>POLE LIGHT 기계설치</t>
  </si>
  <si>
    <t>5m이하</t>
  </si>
  <si>
    <t>본</t>
  </si>
  <si>
    <t>호표 84</t>
  </si>
  <si>
    <t>593085D6AF4B9683631A3E64221783</t>
  </si>
  <si>
    <t>01010602593085D6AF4B9683631A3E64221783</t>
  </si>
  <si>
    <t>16Φ×1800mm</t>
  </si>
  <si>
    <t>호표 85</t>
  </si>
  <si>
    <t>5930A5287C45B48ECAED8C6E2AC687</t>
  </si>
  <si>
    <t>010106025930A5287C45B48ECAED8C6E2AC687</t>
  </si>
  <si>
    <t>접지크램프, 16C</t>
  </si>
  <si>
    <t>호표 86</t>
  </si>
  <si>
    <t>5930A52A2F4B7C8282135A63EA2C88</t>
  </si>
  <si>
    <t>010106025930A52A2F4B7C8282135A63EA2C88</t>
  </si>
  <si>
    <t>01010602597A253751495E89F05D0F65B1A08F</t>
  </si>
  <si>
    <t>01010602597A351ACE47CA84055B536D6ABC8C</t>
  </si>
  <si>
    <t>01010602597A2531C64BBD8434541F69455486</t>
  </si>
  <si>
    <t>01010602597A2536484F768609B0E36BC90186</t>
  </si>
  <si>
    <t>냉난방 설비공사</t>
  </si>
  <si>
    <t>010107</t>
  </si>
  <si>
    <t>0101075930E5454A442B894524FB6693D18D</t>
  </si>
  <si>
    <t>0101075930E5454A444687216D5B69932289</t>
  </si>
  <si>
    <t>0101075930E5454A446182C90EA06E00D581</t>
  </si>
  <si>
    <t>0101075930E545494B818348E9E0635E2480</t>
  </si>
  <si>
    <t>0101075930E545494B81834BBD5E646C4C81</t>
  </si>
  <si>
    <t>42mm 방수, 노출</t>
  </si>
  <si>
    <t>호표 87</t>
  </si>
  <si>
    <t>5930E545494BC88CA1210F6FD7A78F</t>
  </si>
  <si>
    <t>0101075930E545494BC88CA1210F6FD7A78F</t>
  </si>
  <si>
    <t>F-CV, 0.6/1kV, 4C 6㎟</t>
  </si>
  <si>
    <t>호표 88</t>
  </si>
  <si>
    <t>593095C6C24BCC8688677E60912B80</t>
  </si>
  <si>
    <t>010107593095C6C24BCC8688677E60912B80</t>
  </si>
  <si>
    <t>010107593095C6C24BEF85AA83826AA5D585</t>
  </si>
  <si>
    <t>F-GV, 6㎟, 관내포설</t>
  </si>
  <si>
    <t>호표 89</t>
  </si>
  <si>
    <t>5930A52A284050842908A46BA95D8D</t>
  </si>
  <si>
    <t>0101075930A52A284050842908A46BA95D8D</t>
  </si>
  <si>
    <t>0101075930A52A28403581CCACCB64EDEB85</t>
  </si>
  <si>
    <t>010107593095C53C4CF782455D5C6BFC6A81</t>
  </si>
  <si>
    <t>0101075E5165B6F64A1188FA42C76516308943971014</t>
  </si>
  <si>
    <t>0101075E5165B6F64A1188FA4CCB6A50C58E772FB9E3</t>
  </si>
  <si>
    <t>0101075930E54F4D48DA851C7FCD61681487</t>
  </si>
  <si>
    <t>0101075930E5481E43EB8F5951EC69448E8A</t>
  </si>
  <si>
    <t>호표 90</t>
  </si>
  <si>
    <t>5930E54F4D48BF86906CFD6494318E</t>
  </si>
  <si>
    <t>0101075930E54F4D48BF86906CFD6494318E</t>
  </si>
  <si>
    <t>0101075930E54BD742758DCA58DD6B823986</t>
  </si>
  <si>
    <t>0101075930E54BD742758DCA5A8A60DDB888</t>
  </si>
  <si>
    <t>0101075930E54BD742758DCA5CB860854B8F</t>
  </si>
  <si>
    <t>4각, 둥근구멍, 평</t>
  </si>
  <si>
    <t>5E5165B6F7446D8F39C1C0679C2E834244E40E</t>
  </si>
  <si>
    <t>0101075E5165B6F7446D8F39C1C0679C2E834244E40E</t>
  </si>
  <si>
    <t>CABLE TRAY 설비공사</t>
  </si>
  <si>
    <t>010108</t>
  </si>
  <si>
    <t>케이블트레이부속품</t>
  </si>
  <si>
    <t>S/T COVER, 200x1.2t</t>
  </si>
  <si>
    <t>5E5165B6F64A1188FA43EF60089583698652E6</t>
  </si>
  <si>
    <t>0101085E5165B6F64A1188FA43EF60089583698652E6</t>
  </si>
  <si>
    <t>E COVER, 200x1.2t</t>
  </si>
  <si>
    <t>5E5165B6F64A1188FA43EF60089583698652E5</t>
  </si>
  <si>
    <t>0101085E5165B6F64A1188FA43EF60089583698652E5</t>
  </si>
  <si>
    <t>S/T COVER, 1000x1.2t</t>
  </si>
  <si>
    <t>5E5165B6F64A1188FA43EF600895836986538C</t>
  </si>
  <si>
    <t>0101085E5165B6F64A1188FA43EF600895836986538C</t>
  </si>
  <si>
    <t>E COVER, 1000x1.2t</t>
  </si>
  <si>
    <t>5E5165B6F64A1188FA43EF600895836986538F</t>
  </si>
  <si>
    <t>0101085E5165B6F64A1188FA43EF600895836986538F</t>
  </si>
  <si>
    <t>F-GV, 16㎟, 직매포설</t>
  </si>
  <si>
    <t>호표 91</t>
  </si>
  <si>
    <t>5930A52A2840358025637869D47A8B</t>
  </si>
  <si>
    <t>0101085930A52A2840358025637869D47A8B</t>
  </si>
  <si>
    <t>0101085930A52A28472485B1CF0C61057B86</t>
  </si>
  <si>
    <t>케이블트레이</t>
  </si>
  <si>
    <t>W200x100Hx2.3t</t>
  </si>
  <si>
    <t>호표 92</t>
  </si>
  <si>
    <t>5930E5439C4E4E830B8FF96474E280</t>
  </si>
  <si>
    <t>0101085930E5439C4E4E830B8FF96474E280</t>
  </si>
  <si>
    <t>W1000x100Hx2.3t</t>
  </si>
  <si>
    <t>호표 93</t>
  </si>
  <si>
    <t>5930E5439C4E4E830BFF8D607AB988</t>
  </si>
  <si>
    <t>0101085930E5439C4E4E830BFF8D607AB988</t>
  </si>
  <si>
    <t>H. ELBOW, W200×100×2.3t</t>
  </si>
  <si>
    <t>호표 94</t>
  </si>
  <si>
    <t>5930E5439C4E3D8A6B580B6C190D82</t>
  </si>
  <si>
    <t>0101085930E5439C4E3D8A6B580B6C190D82</t>
  </si>
  <si>
    <t>H. ELBOW, W1000×100×2.3t</t>
  </si>
  <si>
    <t>호표 95</t>
  </si>
  <si>
    <t>5930E5439C4E3D8A6B28C76DDD8089</t>
  </si>
  <si>
    <t>0101085930E5439C4E3D8A6B28C76DDD8089</t>
  </si>
  <si>
    <t>V. ELBOW, W200×100×2.3t</t>
  </si>
  <si>
    <t>호표 96</t>
  </si>
  <si>
    <t>5930E5439C4E2384C557006126D588</t>
  </si>
  <si>
    <t>0101085930E5439C4E2384C557006126D588</t>
  </si>
  <si>
    <t>Joint connector</t>
  </si>
  <si>
    <t>아연도, 100×t2.3mm</t>
  </si>
  <si>
    <t>5E5165B6F64A1188FA4F9F6048C38EFC016590</t>
  </si>
  <si>
    <t>0101085E5165B6F64A1188FA4F9F6048C38EFC016590</t>
  </si>
  <si>
    <t>Shank bolt and nut</t>
  </si>
  <si>
    <t>아연도</t>
  </si>
  <si>
    <t>5E5165B6F64A1188FA4F9F6048C38EFC0166BF</t>
  </si>
  <si>
    <t>0101085E5165B6F64A1188FA4F9F6048C38EFC0166BF</t>
  </si>
  <si>
    <t>Bonding jumper</t>
  </si>
  <si>
    <t>22㎟</t>
  </si>
  <si>
    <t>5E5165B6F64A1188FA4F9F6048C38EFC0166BC</t>
  </si>
  <si>
    <t>0101085E5165B6F64A1188FA4F9F6048C38EFC0166BC</t>
  </si>
  <si>
    <t>케이블트레이지지대</t>
  </si>
  <si>
    <t>W200</t>
  </si>
  <si>
    <t>호표 97</t>
  </si>
  <si>
    <t>5930E54BD7425A8E47E7276B88A68C</t>
  </si>
  <si>
    <t>0101085930E54BD7425A8E47E7276B88A68C</t>
  </si>
  <si>
    <t>케이블트레이지지대(옥외수평)</t>
  </si>
  <si>
    <t>호표 98</t>
  </si>
  <si>
    <t>5930E54BD7425A8E47E7276B88A68D</t>
  </si>
  <si>
    <t>0101085930E54BD7425A8E47E7276B88A68D</t>
  </si>
  <si>
    <t>W1000</t>
  </si>
  <si>
    <t>호표 99</t>
  </si>
  <si>
    <t>5930E54BD7456F8B292EB86938A486</t>
  </si>
  <si>
    <t>0101085930E54BD7456F8B292EB86938A486</t>
  </si>
  <si>
    <t>케이블트레이지지대(수직)</t>
  </si>
  <si>
    <t>호표 100</t>
  </si>
  <si>
    <t>5930E54BD6402680BDA63C62DE1684</t>
  </si>
  <si>
    <t>0101085930E54BD6402680BDA63C62DE1684</t>
  </si>
  <si>
    <t>접지 설비공사</t>
  </si>
  <si>
    <t>010109</t>
  </si>
  <si>
    <t>CHEM ROD접지봉</t>
  </si>
  <si>
    <t>JEGR-1600</t>
  </si>
  <si>
    <t>SET</t>
  </si>
  <si>
    <t>호표 101</t>
  </si>
  <si>
    <t>5930A528784F9E8E055848654A9785</t>
  </si>
  <si>
    <t>0101095930A528784F9E8E055848654A9785</t>
  </si>
  <si>
    <t>접지저감제</t>
  </si>
  <si>
    <t>CHEM EARTH(25kg)</t>
  </si>
  <si>
    <t>포</t>
  </si>
  <si>
    <t>호표 102</t>
  </si>
  <si>
    <t>5930A528784F9E8E055848654A8585</t>
  </si>
  <si>
    <t>0101095930A528784F9E8E055848654A8585</t>
  </si>
  <si>
    <t>접지극 포설</t>
  </si>
  <si>
    <t>BC 70㎟</t>
  </si>
  <si>
    <t>M</t>
  </si>
  <si>
    <t>호표 103</t>
  </si>
  <si>
    <t>5930A528784F9E8E055848654A8584</t>
  </si>
  <si>
    <t>0101095930A528784F9E8E055848654A8584</t>
  </si>
  <si>
    <t>C형슬리브</t>
  </si>
  <si>
    <t>70SQ</t>
  </si>
  <si>
    <t>EA</t>
  </si>
  <si>
    <t>호표 104</t>
  </si>
  <si>
    <t>5930A528784F9E8E055848654A8587</t>
  </si>
  <si>
    <t>0101095930A528784F9E8E055848654A8587</t>
  </si>
  <si>
    <t>시험단자함</t>
  </si>
  <si>
    <t>STS 5CCT</t>
  </si>
  <si>
    <t>호표 105</t>
  </si>
  <si>
    <t>5930A528784F9E8E055848654A858C</t>
  </si>
  <si>
    <t>0101095930A528784F9E8E055848654A858C</t>
  </si>
  <si>
    <t>접지용 절연전선</t>
  </si>
  <si>
    <t>F-GV 16㎟</t>
  </si>
  <si>
    <t>호표 106</t>
  </si>
  <si>
    <t>5930A528784F9E8E055848654AB280</t>
  </si>
  <si>
    <t>0101095930A528784F9E8E055848654AB280</t>
  </si>
  <si>
    <t>수막처리동봉</t>
  </si>
  <si>
    <t>Φ18*500L</t>
  </si>
  <si>
    <t>호표 107</t>
  </si>
  <si>
    <t>5930A528784F9E8E055848654AA08A</t>
  </si>
  <si>
    <t>0101095930A528784F9E8E055848654AA08A</t>
  </si>
  <si>
    <t>접지동봉</t>
  </si>
  <si>
    <t>14ΦX1000L</t>
  </si>
  <si>
    <t>호표 108</t>
  </si>
  <si>
    <t>5930A528784F9E8E055848654A5881</t>
  </si>
  <si>
    <t>0101095930A528784F9E8E055848654A5881</t>
  </si>
  <si>
    <t>관급자설치관급자재</t>
  </si>
  <si>
    <t>0102</t>
  </si>
  <si>
    <t>3</t>
  </si>
  <si>
    <t>수배전반</t>
  </si>
  <si>
    <t>010201</t>
  </si>
  <si>
    <t>고압반 HV-1</t>
  </si>
  <si>
    <t>5E5165B6F7446D8D0CD7BF6E031A87053F1684</t>
  </si>
  <si>
    <t>0102015E5165B6F7446D8D0CD7BF6E031A87053F1684</t>
  </si>
  <si>
    <t>고압반 HV-2</t>
  </si>
  <si>
    <t>5E5165B6F7446D8D0CD7BF6E031A87053F1685</t>
  </si>
  <si>
    <t>0102015E5165B6F7446D8D0CD7BF6E031A87053F1685</t>
  </si>
  <si>
    <t>고압반 HV-3</t>
  </si>
  <si>
    <t>5E5165B6F7446D8D0CD7BF6E031A87053F1686</t>
  </si>
  <si>
    <t>0102015E5165B6F7446D8D0CD7BF6E031A87053F1686</t>
  </si>
  <si>
    <t>변압기반 TR-1</t>
  </si>
  <si>
    <t>5E5165B6F7446D8D0CD7BF6E031A87053F1687</t>
  </si>
  <si>
    <t>0102015E5165B6F7446D8D0CD7BF6E031A87053F1687</t>
  </si>
  <si>
    <t>저압반 LV-1</t>
  </si>
  <si>
    <t>5E5165B6F7446D8D0CD7BF6E031A87053F1688</t>
  </si>
  <si>
    <t>0102015E5165B6F7446D8D0CD7BF6E031A87053F1688</t>
  </si>
  <si>
    <t>저압반 LV-2</t>
  </si>
  <si>
    <t>5E5165B6F7446D8D0CD7BF6E031A87053F1689</t>
  </si>
  <si>
    <t>0102015E5165B6F7446D8D0CD7BF6E031A87053F1689</t>
  </si>
  <si>
    <t>저압반 LV-3</t>
  </si>
  <si>
    <t>5E5165B6F7446D8D0CD7BF6E031A87053F15F9</t>
  </si>
  <si>
    <t>0102015E5165B6F7446D8D0CD7BF6E031A87053F15F9</t>
  </si>
  <si>
    <t>정류기반 LV-R</t>
  </si>
  <si>
    <t>5E5165B6F7446D8D0CD7BF6E031A87053F15F8</t>
  </si>
  <si>
    <t>0102015E5165B6F7446D8D0CD7BF6E031A87053F15F8</t>
  </si>
  <si>
    <t>수배전반 설치비</t>
  </si>
  <si>
    <t>식</t>
  </si>
  <si>
    <t>5E5165B6F7446D8D0CD7BF6E031A87053F15FB</t>
  </si>
  <si>
    <t>0102015E5165B6F7446D8D0CD7BF6E031A87053F15FB</t>
  </si>
  <si>
    <t>조달수수료</t>
  </si>
  <si>
    <t>1억원초과 ~ 10억원까지 0.76%</t>
  </si>
  <si>
    <t>586DE5CCCB48B18F1E269E63F728001</t>
  </si>
  <si>
    <t>010201586DE5CCCB48B18F1E269E63F728001</t>
  </si>
  <si>
    <t>메시형울타리</t>
  </si>
  <si>
    <t>010202</t>
  </si>
  <si>
    <t>W2000xH2000 mm</t>
  </si>
  <si>
    <t>5E51F595E445BF8D723EA46C549F8AD95892F9</t>
  </si>
  <si>
    <t>0102025E51F595E445BF8D723EA46C549F8AD95892F9</t>
  </si>
  <si>
    <t>메시형울타리 출입문(쌍문)</t>
  </si>
  <si>
    <t>5E51F595E445BF8D723EA46C549F8AD95892F8</t>
  </si>
  <si>
    <t>0102025E51F595E445BF8D723EA46C549F8AD95892F8</t>
  </si>
  <si>
    <t>공급가액의 0.54%</t>
  </si>
  <si>
    <t>010202586DE5CCCB48B18F1E269E63F728001</t>
  </si>
  <si>
    <t>도급자설치관급자재</t>
  </si>
  <si>
    <t>0103</t>
  </si>
  <si>
    <t>4</t>
  </si>
  <si>
    <t>분전반</t>
  </si>
  <si>
    <t>010301</t>
  </si>
  <si>
    <t>5E5165B6F7446D8D0CD5F166C57C8B6E4677FC</t>
  </si>
  <si>
    <t>0103015E5165B6F7446D8D0CD5F166C57C8B6E4677FC</t>
  </si>
  <si>
    <t>5E5165B6F7446D8D0CD5F166C57C8B6E4677FD</t>
  </si>
  <si>
    <t>0103015E5165B6F7446D8D0CD5F166C57C8B6E4677FD</t>
  </si>
  <si>
    <t>2천만원까지</t>
  </si>
  <si>
    <t>010301586DE5CCCB48B18F1E269E63F728001</t>
  </si>
  <si>
    <t>LED등기구</t>
  </si>
  <si>
    <t>010302</t>
  </si>
  <si>
    <t>"A"TYPE</t>
  </si>
  <si>
    <t>LED 40W 슬림매입등 300x1200</t>
  </si>
  <si>
    <t>5E5165B6F44F3A8516D8AF6811248925E7AC74</t>
  </si>
  <si>
    <t>0103025E5165B6F44F3A8516D8AF6811248925E7AC74</t>
  </si>
  <si>
    <t>"B"TYPE</t>
  </si>
  <si>
    <t>LED 40W 평판매입등 600x600</t>
  </si>
  <si>
    <t>5E5165B6F44F3A8516D8AF6811248925E7AC75</t>
  </si>
  <si>
    <t>0103025E5165B6F44F3A8516D8AF6811248925E7AC75</t>
  </si>
  <si>
    <t>"C"TYPE</t>
  </si>
  <si>
    <t>LED 15W 다운라이트</t>
  </si>
  <si>
    <t>5E5165B6F44F3A8516D8AF6811248925E7AC76</t>
  </si>
  <si>
    <t>0103025E5165B6F44F3A8516D8AF6811248925E7AC76</t>
  </si>
  <si>
    <t>"D"TYPE</t>
  </si>
  <si>
    <t>LED 15W 벽부등</t>
  </si>
  <si>
    <t>5E5165B6F44F3A8516D8AF6811248925E7AC70</t>
  </si>
  <si>
    <t>0103025E5165B6F44F3A8516D8AF6811248925E7AC70</t>
  </si>
  <si>
    <t>010302586DE5CCCB48B18F1E269E63F728001</t>
  </si>
  <si>
    <t>LED보안등</t>
  </si>
  <si>
    <t>010303</t>
  </si>
  <si>
    <t>보안등주, 5m 1등용</t>
  </si>
  <si>
    <t>5m, 1등용</t>
  </si>
  <si>
    <t>5E5165B6F44F3A8516D8AF6800888918E0D251</t>
  </si>
  <si>
    <t>0103035E5165B6F44F3A8516D8AF6800888918E0D251</t>
  </si>
  <si>
    <t>LED 보안등 70W</t>
  </si>
  <si>
    <t>70W</t>
  </si>
  <si>
    <t>5E5165B6F44F3A8516D8AF6800888918E1FC35</t>
  </si>
  <si>
    <t>0103035E5165B6F44F3A8516D8AF6800888918E1FC35</t>
  </si>
  <si>
    <t>010303586DE5CCCB48B18F1E269E63F728001</t>
  </si>
  <si>
    <t>별도공사(한전불입금, 사용전검사료)</t>
  </si>
  <si>
    <t>0104</t>
  </si>
  <si>
    <t>5</t>
  </si>
  <si>
    <t>한전불입금</t>
  </si>
  <si>
    <t>010401</t>
  </si>
  <si>
    <t>한전신규공사비</t>
  </si>
  <si>
    <t>가공인입</t>
  </si>
  <si>
    <t>58CB352D284D878F59BEE369E1288F5D33B8D1</t>
  </si>
  <si>
    <t>01040158CB352D284D878F59BEE369E1288F5D33B8D1</t>
  </si>
  <si>
    <t>사용전검사료</t>
  </si>
  <si>
    <t>010402</t>
  </si>
  <si>
    <t>사용전검사 수수료</t>
  </si>
  <si>
    <t>고압</t>
  </si>
  <si>
    <t>58CB352D284D878F59BEE369E1288F5D33B8D2</t>
  </si>
  <si>
    <t>01040258CB352D284D878F59BEE369E1288F5D33B8D2</t>
  </si>
  <si>
    <t>재해예방기술지도비</t>
  </si>
  <si>
    <t>0105</t>
  </si>
  <si>
    <t>6</t>
  </si>
  <si>
    <t>재해예방기술지도수수료</t>
  </si>
  <si>
    <t>58CB352D284D878F59BEE369E1288F5D33B8D6</t>
  </si>
  <si>
    <t>010558CB352D284D878F59BEE369E1288F5D33B8D6</t>
  </si>
  <si>
    <t>비      고</t>
  </si>
  <si>
    <t>일위대가</t>
  </si>
  <si>
    <t>5930E5465440248359C8436CB76F8959AA5540E048C48F14B9336B086782CEA69C67</t>
  </si>
  <si>
    <t>5930E5465440248359C8436CB76F8959AA5540E048C48F14B9336B086782CEA69411</t>
  </si>
  <si>
    <t>5930E545484906831CBA9E66A9F18D59AA5540E048C48F14B9336B086782CEA69B5A</t>
  </si>
  <si>
    <t>5930E545484979803DA7F36D12248759AA5540E048C48F14B9336B086782CEA69B5A</t>
  </si>
  <si>
    <t>5930E54548495E824147276490B28159AA5540E048C48F14B9336B086782CEA69B5A</t>
  </si>
  <si>
    <t>593095C7EE4C2E869081FC6523F08259AA5540E048C48F14B9336B086782CEA69B59</t>
  </si>
  <si>
    <t>593095C7EE4C2E869081FC6523F08259AA5540E048C48F14B9336B086782CEA69C67</t>
  </si>
  <si>
    <t>5930A52A28403581CCACCB64EDEB8559AA5540E048C48F14B9336B086782CEA69B5A</t>
  </si>
  <si>
    <t>5930A52A2840098AB1808563D0338B59AA5540E048C48F14B9336B086782CEA69B5A</t>
  </si>
  <si>
    <t>5930A52A28401A83502C076EB0A38859AA5540E048C48F14B9336B086782CEA69B5A</t>
  </si>
  <si>
    <t>5930A52A2847408B8E5AF36CE0508259AA5540E048C48F14B9336B086782CEA69B5A</t>
  </si>
  <si>
    <t>593095CD714E2F8E2C58E46C30F38959AA5540E048C48F14B9336B086782CEA69B59</t>
  </si>
  <si>
    <t>593095D0C94447883EA4D4601D7A8159AA5540E048C48F14B9336B086782CEA69B57</t>
  </si>
  <si>
    <t>593095D0C9447C89683705649BD58D59AA5540E048C48F14B9336B086782CEA69B57</t>
  </si>
  <si>
    <t>5930E5481E439389E2CD9662571E8959AA5540E048C48F14B9336B086782CEA69B5A</t>
  </si>
  <si>
    <t>5930A5287C4598830BC17C6E25B68659AA5540E048C48F14B9336B086782CEA69B5A</t>
  </si>
  <si>
    <t>5930A5287C4598830BC17C6E25B68659AA5540E048C48F14B9336B086782CEA69C67</t>
  </si>
  <si>
    <t>5930A52A2F4B5180F4AE706FD88A8D59AA5540E048C48F14B9336B086782CEA69B5A</t>
  </si>
  <si>
    <t>597A351ACE47CA84055B536D6ABC8C59AA5540E048C48F14B9336B086782CEA69C67</t>
  </si>
  <si>
    <t>5930F5ADC34BA183DE8459699F5A8B59AA5540E048C48F14B9336B086782CEA69411</t>
  </si>
  <si>
    <t>5930F5ADC34BA183DE8459699F5A8B59AA5540E048C48F14B9336B086782CEA69C67</t>
  </si>
  <si>
    <t>5930E54ACF42808A35365166153E8359AA5540E048C48F14B9336B086782CEA69C67</t>
  </si>
  <si>
    <t>5930E54ACF42808A35365166153E8359AA5540E048C48F14B9336B086782CEA69B59</t>
  </si>
  <si>
    <t>5930E54548494D89A23A176C9D9B8159AA5540E048C48F14B9336B086782CEA69B5A</t>
  </si>
  <si>
    <t>5930E5481E43C88B3706366743628059AA5540E048C48F14B9336B086782CEA69B5A</t>
  </si>
  <si>
    <t>5930A52A28401A82493B5764AEFF88</t>
  </si>
  <si>
    <t>597A351ACC44EA898B80476958318F</t>
  </si>
  <si>
    <t>5E6255FFCC402A895B9BB56B4D9F8AD1DCB93816</t>
  </si>
  <si>
    <t>5931657C114C9C8B803D9B69B3BF8659AA5540E048C48F14B9336B086782CEA69C64</t>
  </si>
  <si>
    <t>5931657C114C9C8B803D9B69B3BF8659AA5540E048C48F14B9336B086782CEA69C66</t>
  </si>
  <si>
    <t>5931657C114C9C8B803D9B69B3BF8659AA5540E048C48F14B9336B086782CEA69C63</t>
  </si>
  <si>
    <t>5931657C114C9C8B803D9B69B3BF8659AA5540E048C48F14B9336B086782CEA69F3E</t>
  </si>
  <si>
    <t>593005242B40018A8EAD3E6D063B8959AA5540E048C48F14B9336B086782CEA69B5A</t>
  </si>
  <si>
    <t>593005242B403D81C8CBB16F3E728E59AA5540E048C48F14B9336B086782CEA69B5A</t>
  </si>
  <si>
    <t>5930E5454A444687216D5B6993228959AA5540E048C48F14B9336B086782CEA69B5A</t>
  </si>
  <si>
    <t>5930E5454A444682BFCA056A35758359AA5540E048C48F14B9336B086782CEA69B5A</t>
  </si>
  <si>
    <t>5930E5454A446182C90EA06E00D58159AA5540E048C48F14B9336B086782CEA69B5A</t>
  </si>
  <si>
    <t>5930E5454A4461874B48016631CC8A59AA5540E048C48F14B9336B086782CEA69B5A</t>
  </si>
  <si>
    <t>5930E5454A44738B80ACC6665EF18D59AA5540E048C48F14B9336B086782CEA69B5A</t>
  </si>
  <si>
    <t>5930E5454A44738E540B4762D3578759AA5540E048C48F14B9336B086782CEA69B5A</t>
  </si>
  <si>
    <t>5930E545494BEB8ABC5311604AA38959AA5540E048C48F14B9336B086782CEA69B5A</t>
  </si>
  <si>
    <t>593095C6C24BA1886FBA826E0ABA8359AA5540E048C48F14B9336B086782CEA69B57</t>
  </si>
  <si>
    <t>593095C6C24BEF85AA83826AA5D58559AA5540E048C48F14B9336B086782CEA69B57</t>
  </si>
  <si>
    <t>593095C6C24B0187EF30EA60D4A08B59AA5540E048C48F14B9336B086782CEA69B57</t>
  </si>
  <si>
    <t>593095C7ED43898DC43BDB65CC008859AA5540E048C48F14B9336B086782CEA69B57</t>
  </si>
  <si>
    <t>593095C7ED43B5818DF4DE6DE0598259AA5540E048C48F14B9336B086782CEA69B57</t>
  </si>
  <si>
    <t>5930A52A28407C8A26CCF9618FFF8B59AA5540E048C48F14B9336B086782CEA69B5A</t>
  </si>
  <si>
    <t>5930A52A28477C86A349FE6D4E738959AA5540E048C48F14B9336B086782CEA69B5A</t>
  </si>
  <si>
    <t>5930A52A28472485B1CF0C61057B8659AA5540E048C48F14B9336B086782CEA69B5A</t>
  </si>
  <si>
    <t>593095D0CA463C8C668CF86249AC8D59AA5540E048C48F14B9336B086782CEA69B57</t>
  </si>
  <si>
    <t>593095D0CA460788689B2E6160268959AA5540E048C48F14B9336B086782CEA69B57</t>
  </si>
  <si>
    <t>593095D1ED494F821B93666B85B98D59AA5540E048C48F14B9336B086782CEA69B57</t>
  </si>
  <si>
    <t>593095D1ED4974865AFA4F652AC28759AA5540E048C48F14B9336B086782CEA69B57</t>
  </si>
  <si>
    <t>593095D1ED49138E95FAA369153D8D59AA5540E048C48F14B9336B086782CEA69B57</t>
  </si>
  <si>
    <t>5930E5481E43EB8F5951EC69448E8A59AA5540E048C48F14B9336B086782CEA69B5A</t>
  </si>
  <si>
    <t>5930E54BD742758DCA5A8A60DDB88859AA5540E048C48F14B9336B086782CEA69B5A</t>
  </si>
  <si>
    <t>5930E54BD742758DCA5CB860854B8F59AA5540E048C48F14B9336B086782CEA69B5A</t>
  </si>
  <si>
    <t>5930E54BD742758DCA5F0C647BCA8F59AA5540E048C48F14B9336B086782CEA69B5A</t>
  </si>
  <si>
    <t>5930E5454F4C0D8384BF1C65C3F68759AA5540E048C48F14B9336B086782CEA69B5A</t>
  </si>
  <si>
    <t>5930E5454F4C1F8AAE201F6D92D48159AA5540E048C48F14B9336B086782CEA69B5A</t>
  </si>
  <si>
    <t>5930E5454F4C66840944916725288B59AA5540E048C48F14B9336B086782CEA69B5A</t>
  </si>
  <si>
    <t>5930E54F4D48DA851C7FCD6168148759AA5540E048C48F14B9336B086782CEA69B5A</t>
  </si>
  <si>
    <t>593095C53C4CF78246644D66F6828759AA5540E048C48F14B9336B086782CEA69B5A</t>
  </si>
  <si>
    <t>5930E54F4D48AD81BCD4A7669D178F59AA5540E048C48F14B9336B086782CEA69B5A</t>
  </si>
  <si>
    <t>593085D12D4A39874A6332630A858659AA5540E048C48F14B9336B086782CEA69B5A</t>
  </si>
  <si>
    <t>593085D12E44868D4F1EF56D31BF8659AA5540E048C48F14B9336B086782CEA69B5A</t>
  </si>
  <si>
    <t>593085D12E448689D4365360B39F8E59AA5540E048C48F14B9336B086782CEA69B5A</t>
  </si>
  <si>
    <t>5930E5454A442B894524FB6693D18D59AA5540E048C48F14B9336B086782CEA69B5A</t>
  </si>
  <si>
    <t>5930E545494B818348E9E0635E248059AA5540E048C48F14B9336B086782CEA69B5A</t>
  </si>
  <si>
    <t>5930E545494B81834BBD5E646C4C8159AA5540E048C48F14B9336B086782CEA69B5A</t>
  </si>
  <si>
    <t>593095C53C4CF782455D5C6BFC6A8159AA5540E048C48F14B9336B086782CEA69B5A</t>
  </si>
  <si>
    <t>593095C53C4CF782455CB56347748559AA5540E048C48F14B9336B086782CEA69B5A</t>
  </si>
  <si>
    <t>5930E5481E43C88CD826056EB6DD8259AA5540E048C48F14B9336B086782CEA69B5A</t>
  </si>
  <si>
    <t>5930E54F4D48AD81BFA8066EA5978659AA5540E048C48F14B9336B086782CEA69B5A</t>
  </si>
  <si>
    <t>5930E54F4D48BF869320A46BF0DE8459AA5540E048C48F14B9336B086782CEA69B5A</t>
  </si>
  <si>
    <t>593085D12D4A398121E05D65FECC8A59AA5540E048C48F14B9336B086782CEA69B5A</t>
  </si>
  <si>
    <t>593085D85A442B820EC4BB60BD008559AA5540E048C48F14B9336B086782CEA69B5A</t>
  </si>
  <si>
    <t>593085D85A442B820D3D2963B04A8F59AA5540E048C48F14B9336B086782CEA69B5A</t>
  </si>
  <si>
    <t>593085D85A442B820B0F2E6A194E8659AA5540E048C48F14B9336B086782CEA69B5A</t>
  </si>
  <si>
    <t>593085D85A442B8208BBEF6190D88959AA5540E048C48F14B9336B086782CEA69B5A</t>
  </si>
  <si>
    <t>593085D85A442B8276811B6E58A08D59AA5540E048C48F14B9336B086782CEA69B5A</t>
  </si>
  <si>
    <t>593085D7B44E10810C9F5E6564138459AA5540E048C48F14B9336B086782CEA69B5A</t>
  </si>
  <si>
    <t>593085D7B44E108213F0F66E55FF8759AA5540E048C48F14B9336B086782CEA69B5A</t>
  </si>
  <si>
    <t>593085D7B44E10833A9AD86EE08D8C59AA5540E048C48F14B9336B086782CEA69B5A</t>
  </si>
  <si>
    <t>593085D7B243138BF2AAEA613A7F8B59AA5540E048C48F14B9336B086782CEA69B5A</t>
  </si>
  <si>
    <t>5930E54BD742758DCA58DD6B82398659AA5540E048C48F14B9336B086782CEA69B5A</t>
  </si>
  <si>
    <t>5930E54BD742758DCA58DC6911AD8359AA5540E048C48F14B9336B086782CEA69B5A</t>
  </si>
  <si>
    <t>5930E54BD742758DCA5B9167E2BE8759AA5540E048C48F14B9336B086782CEA69B5A</t>
  </si>
  <si>
    <t>59300527F8470D88FE1BF1690F198059AA5540E048C48F14B9336B086782CEA69B5A</t>
  </si>
  <si>
    <t>59300527F449508EF7D8536F0C3281</t>
  </si>
  <si>
    <t>59300527F449508EF7D8536F0C218A</t>
  </si>
  <si>
    <t>5930E5454E43EC8DB3405363097B8659AA5540E048C48F14B9336B086782CEA69C67</t>
  </si>
  <si>
    <t>5930E5454E43EC8DB3405363097B8659AA5540E048C48F14B9336B086782CEA69411</t>
  </si>
  <si>
    <t>5930E5454849688BF90A0C6F595C8659AA5540E048C48F14B9336B086782CEA69B5A</t>
  </si>
  <si>
    <t>593095C6C24BCC868861D56255048C59AA5540E048C48F14B9336B086782CEA69B57</t>
  </si>
  <si>
    <t>593085D6AF4B9683631A3E6422178359AA5540E048C48F14B9336B086782CEA69B5A</t>
  </si>
  <si>
    <t>5E6255FFCC402A895B9BB56B4D8D869CF81308EF</t>
  </si>
  <si>
    <t>5930A5287C45B48ECAED8C6E2AC68759AA5540E048C48F14B9336B086782CEA69C67</t>
  </si>
  <si>
    <t>5930A5287C45B48ECAED8C6E2AC68759AA5540E048C48F14BDAD6B31C28808143DC3</t>
  </si>
  <si>
    <t>5930A52A2F4B7C8282135A63EA2C8859AA5540E048C48F14BDAD6B31C28808143DC3</t>
  </si>
  <si>
    <t>5930E545494BC88CA1210F6FD7A78F59AA5540E048C48F14B9336B086782CEA69B5A</t>
  </si>
  <si>
    <t>593095C6C24BCC8688677E60912B8059AA5540E048C48F14B9336B086782CEA69B57</t>
  </si>
  <si>
    <t>5930A52A284050842908A46BA95D8D59AA5540E048C48F14B9336B086782CEA69B5A</t>
  </si>
  <si>
    <t>5930E54F4D48BF86906CFD6494318E59AA5540E048C48F14B9336B086782CEA69B5A</t>
  </si>
  <si>
    <t>5930A52A2840358025637869D47A8B59AA5540E048C48F14BDAD6B31C28808143DC3</t>
  </si>
  <si>
    <t>5930A52A2840358025637869D47A8B59AA5540E048C48F14B9336B086782CEA69B5A</t>
  </si>
  <si>
    <t>5930E5439C4E4E830B8FF96474E28059AA5540E048C48F14B9336B086782CEA69B5A</t>
  </si>
  <si>
    <t>5930E5439C4E4E830BFF8D607AB98859AA5540E048C48F14B9336B086782CEA69B5A</t>
  </si>
  <si>
    <t>5930E5439C4E3D8A6B580B6C190D8259AA5540E048C48F14B9336B086782CEA69B5A</t>
  </si>
  <si>
    <t>5930E5439C4E3D8A6B28C76DDD808959AA5540E048C48F14B9336B086782CEA69B5A</t>
  </si>
  <si>
    <t>5930E5439C4E2384C557006126D58859AA5540E048C48F14B9336B086782CEA69B5A</t>
  </si>
  <si>
    <t>5930E54BD7425A8E47E7276B88A68C59AA5540E048C48F14B9336B086782CEA69B5A</t>
  </si>
  <si>
    <t>59317571C944C88253D4AB613E8D81</t>
  </si>
  <si>
    <t>5930E54BD6402680BDA63C62DE168459AA5540E048C48F14B9336B086782CEA69B5A</t>
  </si>
  <si>
    <t>5930A528784F9E8E055848654A978559AA5540E048C48F14B9336B086782CEA69C67</t>
  </si>
  <si>
    <t>5930A528784F9E8E055848654A978559AA5540E048C48F14B9336B086782CEA69B5A</t>
  </si>
  <si>
    <t>5930A528784F9E8E055848654A858559AA5540E048C48F14B9336B086782CEA69B5A</t>
  </si>
  <si>
    <t>5930A528784F9E8E055848654A858459AA5540E048C48F14B9336B086782CEA69B5A</t>
  </si>
  <si>
    <t>5930A528784F9E8E055848654A858759AA5540E048C48F14B9336B086782CEA69B5A</t>
  </si>
  <si>
    <t>5930A528784F9E8E055848654A858C59AA5540E048C48F14B9336B086782CEA69B5A</t>
  </si>
  <si>
    <t>5930A528784F9E8E055848654AB28059AA5540E048C48F14B9336B086782CEA69B5A</t>
  </si>
  <si>
    <t>5930A528784F9E8E055848654AA08A59AA5540E048C48F14B9336B086782CEA69B5A</t>
  </si>
  <si>
    <t>5930A528784F9E8E055848654A588159AA5540E048C48F14B9336B086782CEA69C67</t>
  </si>
  <si>
    <t>5930A528784F9E8E055848654A588159AA5540E048C48F14B9336B086782CEA69B5A</t>
  </si>
  <si>
    <t>5E6255FFCC400F89324B3C6FA9AE80A0FE8D0696</t>
  </si>
  <si>
    <t>A</t>
  </si>
  <si>
    <t>5E6255FFCC400F89324B3C6FA9AE80A0FE8D069659AA5540E048C48F14B9336B086782CEA69882</t>
  </si>
  <si>
    <t>5E6255FFCC40188730236A6CBA8288B3CF495284</t>
  </si>
  <si>
    <t>5E6255FFCC40188730236A6CBA8288B3CF49528459AA5540E048C48F14B9336B086782CEA69991</t>
  </si>
  <si>
    <t>5E6255FFCC400F8DAD53F76BB7C88F75C4342850</t>
  </si>
  <si>
    <t>5E6255FFCC400F8DAD53F76BB7C88F75C434285059AA5540E048C48F14B9336B086782CEA69882</t>
  </si>
  <si>
    <t>5930A52A28401A82493B5764AEFF8859AA5540E048C48F14B9336B086782CEA69B5A</t>
  </si>
  <si>
    <t>5930A52A28401A82493B5764AEFF8859AA5540E048C48F14BDAD6B31C28808143DC3</t>
  </si>
  <si>
    <t>597A351ACC44EA898B80476958318F59AA5540E048C48F14B9336B086782CEA69C67</t>
  </si>
  <si>
    <t>5E6255FFCC402A895B9BB56B4D9F8AD1DCB9381659AA5540E048C48F14B9336B086782CEA69883</t>
  </si>
  <si>
    <t>59300527F449508EF7D8536F0C328159AA5540E048C48F14B9336B086782CEA69B5A</t>
  </si>
  <si>
    <t>59300527F449508EF7D8536F0C218A59AA5540E048C48F14B9336B086782CEA69B5A</t>
  </si>
  <si>
    <t>5E6255FFCC402A895B9BB56B4D8D869CF81308EF59AA5540E048C48F14B9336B086782CEA69883</t>
  </si>
  <si>
    <t>59317571C944C88253D4AB613E8D8159AA5540E048C48F14B9336B086782CEA69C67</t>
  </si>
  <si>
    <t>59317571C944C88253D4AB613E8D8159AA5540E048C48F14B9336B086782CEA69D0F</t>
  </si>
  <si>
    <t>코드</t>
  </si>
  <si>
    <t>C</t>
  </si>
  <si>
    <t>가격정보</t>
  </si>
  <si>
    <t>물가자료</t>
  </si>
  <si>
    <t>물가정보</t>
  </si>
  <si>
    <t>유통물가</t>
  </si>
  <si>
    <t>조사가격</t>
  </si>
  <si>
    <t>적용율(%)</t>
  </si>
  <si>
    <t>소수점이하자릿수</t>
  </si>
  <si>
    <t>일위대가 코드</t>
  </si>
  <si>
    <t>파상형 경질폴리에틸렌 전선관  125mm  (호표 1)</t>
  </si>
  <si>
    <t xml:space="preserve">      보통인부</t>
  </si>
  <si>
    <t xml:space="preserve">      배전전공</t>
  </si>
  <si>
    <t>경질비닐전선관  22mm, 노출  (호표 2)</t>
  </si>
  <si>
    <t xml:space="preserve">      내선전공</t>
  </si>
  <si>
    <t>경질비닐전선관  28mm, 노출  (호표 3)</t>
  </si>
  <si>
    <t>경질비닐전선관  42mm, 노출  (호표 4)</t>
  </si>
  <si>
    <t>전력케이블  FR-CN/CO-W, 22.9KV, 1C 60㎟, 3열포설 1열당  (호표 5)</t>
  </si>
  <si>
    <t xml:space="preserve">      특고압케이블전공</t>
  </si>
  <si>
    <t>절연전선  F-GV, 16㎟, 관내포설  (호표 6)</t>
  </si>
  <si>
    <t>절연전선  F-GV, 25㎟, 관내포설  (호표 7)</t>
  </si>
  <si>
    <t>절연전선  F-GV, 35㎟, 관내포설  (호표 8)</t>
  </si>
  <si>
    <t>절연전선  F-GV, 120㎟, 관내포설  (호표 9)</t>
  </si>
  <si>
    <t>케이블단말접속자재  자기수축, 23KV, 1C, 60-70㎟, 구내  (호표 10)</t>
  </si>
  <si>
    <t>압착단자  압착터미널, 35㎟, 1C 구내  (호표 11)</t>
  </si>
  <si>
    <t xml:space="preserve">      저압케이블전공</t>
  </si>
  <si>
    <t>압착단자  압착터미널, 120㎟, 1C 구내  (호표 12)</t>
  </si>
  <si>
    <t>풀박스  400X400X300mm, 노출, 천정  (호표 13)</t>
  </si>
  <si>
    <t>접지봉  14Φ×1000mm  (호표 14)</t>
  </si>
  <si>
    <t>크램프  접지크램프, 28C  (호표 15)</t>
  </si>
  <si>
    <t>모래깔기지정  인력  (호표 16)</t>
  </si>
  <si>
    <t>전주입상관  특고압용  (호표 17)</t>
  </si>
  <si>
    <t>관로구방수  ø125  (호표 18)</t>
  </si>
  <si>
    <t>경질비닐전선관  54mm, 매입  (호표 19)</t>
  </si>
  <si>
    <t>풀박스  200X200X150mm, 노출, 벽면  (호표 20)</t>
  </si>
  <si>
    <t>핸드홀(수공1호)  950*450*700  (호표 21)</t>
  </si>
  <si>
    <t xml:space="preserve">      작업반장</t>
  </si>
  <si>
    <t xml:space="preserve">      특별인부</t>
  </si>
  <si>
    <t xml:space="preserve">      비계공</t>
  </si>
  <si>
    <t xml:space="preserve">      줄눈공</t>
  </si>
  <si>
    <t>분전함 L-1-M    (호표 22)</t>
  </si>
  <si>
    <t>분전함 L-1-A    (호표 23)</t>
  </si>
  <si>
    <t>강제전선관  아연도, 28mm, 노출(앵커볼트 설치하는 경우 제외)  (호표 24)</t>
  </si>
  <si>
    <t>강제전선관  아연도, 28mm, 매입(또는 앵커볼트 설치에 따른 노출공사)  (호표 25)</t>
  </si>
  <si>
    <t>강제전선관  아연도, 42mm, 노출(앵커볼트 설치하는 경우 제외)  (호표 26)</t>
  </si>
  <si>
    <t>강제전선관  아연도, 42mm, 매입(또는 앵커볼트 설치에 따른 노출공사)  (호표 27)</t>
  </si>
  <si>
    <t>강제전선관  아연도, 54mm, 노출(앵커볼트 설치하는 경우 제외)  (호표 28)</t>
  </si>
  <si>
    <t>강제전선관  아연도, 54mm, 매입(또는 앵커볼트 설치에 따른 노출공사)  (호표 29)</t>
  </si>
  <si>
    <t>1종금속제가요전선관  28mm 방수, 노출  (호표 30)</t>
  </si>
  <si>
    <t>전력케이블  F-CV, 0.6/1kV, 4C 2.5㎟  (호표 31)</t>
  </si>
  <si>
    <t>전력케이블  F-CV, 0.6/1kV, 4C 16㎟  (호표 32)</t>
  </si>
  <si>
    <t>전력케이블  F-CV, 0.6/1kV, 1C 35㎟  (호표 33)</t>
  </si>
  <si>
    <t>전력케이블  F-CV, 0.6/1kV, 1C 150㎟  (호표 34)</t>
  </si>
  <si>
    <t>전력케이블  F-CV, 0.6/1kV, 1C 300㎟  (호표 35)</t>
  </si>
  <si>
    <t>절연전선  F-GV, 2.5㎟, 관내포설  (호표 36)</t>
  </si>
  <si>
    <t>절연전선  F-GV, 95㎟, 직매포설  (호표 37)</t>
  </si>
  <si>
    <t>절연전선  F-GV, 185㎟, 직매포설  (호표 38)</t>
  </si>
  <si>
    <t>러그단자  동관단자 2홀, 35㎟, 1C 구내  (호표 39)</t>
  </si>
  <si>
    <t>러그단자  동관단자 2홀, 95㎟, 1C 구내  (호표 40)</t>
  </si>
  <si>
    <t>러그단자  동관단자 2홀, 150㎟, 1C 구내  (호표 41)</t>
  </si>
  <si>
    <t>러그단자  동관단자 2홀, 185㎟, 1C 구내  (호표 42)</t>
  </si>
  <si>
    <t>러그단자  동관단자 2홀, 300㎟, 1C 구내  (호표 43)</t>
  </si>
  <si>
    <t>풀박스  100X100X100mm, 노출, 천정  (호표 44)</t>
  </si>
  <si>
    <t>파이프행거  28C  (호표 45)</t>
  </si>
  <si>
    <t>파이프행거  42C  (호표 46)</t>
  </si>
  <si>
    <t>파이프행거  54C  (호표 47)</t>
  </si>
  <si>
    <t>합성수지제 가요전선관  하이렉스-CD(난연성), 16mm, 매입  (호표 48)</t>
  </si>
  <si>
    <t>합성수지제 가요전선관  하이렉스-CD(난연성), 22mm, 매입  (호표 49)</t>
  </si>
  <si>
    <t>합성수지제 가요전선관  하이렉스-CD(난연성), 28mm, 매입  (호표 50)</t>
  </si>
  <si>
    <t>스위치박스  ST, 1개용 54mm  (호표 51)</t>
  </si>
  <si>
    <t>절연전선  HFIX, 2.5㎟, 관내배선 바닥공사  (호표 52)</t>
  </si>
  <si>
    <t>콘크리트박스  4각 54mm  (호표 53)</t>
  </si>
  <si>
    <t>콘센트  매입-접지형, 15A 250V 2구  (호표 54)</t>
  </si>
  <si>
    <t>콘센트  방우형, 15A 250V 1구  (호표 55)</t>
  </si>
  <si>
    <t>콘센트  대기전력차단콘센트 3구  (호표 56)</t>
  </si>
  <si>
    <t>강제전선관  아연도, 16mm, 노출(앵커볼트 설치하는 경우 제외)  (호표 57)</t>
  </si>
  <si>
    <t>1종금속제가요전선관  16mm 비방수, 노출  (호표 58)</t>
  </si>
  <si>
    <t>1종금속제가요전선관  16mm 방수, 노출  (호표 59)</t>
  </si>
  <si>
    <t>절연전선  HFIX, 2.5㎟, 관내배선  (호표 60)</t>
  </si>
  <si>
    <t>절연전선  HFIX, 2.5㎟(1.78mm), 관내배선  (호표 61)</t>
  </si>
  <si>
    <t>풀박스  200X200X200mm, 노출, 천정  (호표 62)</t>
  </si>
  <si>
    <t>콘크리트박스  8각 54mm  (호표 63)</t>
  </si>
  <si>
    <t>아우트렛박스  8각 54mm  (호표 64)</t>
  </si>
  <si>
    <t>콘센트  매입-접지형, 15A 250V 1구  (호표 65)</t>
  </si>
  <si>
    <t>등기구 "A"TYPE  LED 40W X 1 (LED 슬림매입등)300x1200  (호표 66)</t>
  </si>
  <si>
    <t>등기구 "B"TYPE  LED 40W X 1 (LED 평판매입등)600x600  (호표 67)</t>
  </si>
  <si>
    <t>등기구 "C"TYPE  LED 15W X 1 (LED 다운라이트)  (호표 68)</t>
  </si>
  <si>
    <t>등기구 "D"TYPE  LED 15W X 1 (LED 벽부등)  (호표 69)</t>
  </si>
  <si>
    <t>재실감지센서    (호표 70)</t>
  </si>
  <si>
    <t>스위치  단로, 15A 250V, 1구  (호표 71)</t>
  </si>
  <si>
    <t>스위치  단로, 15A 250V, 2구  (호표 72)</t>
  </si>
  <si>
    <t>스위치  단로, 15A 250V, 3구  (호표 73)</t>
  </si>
  <si>
    <t>일괄소등스위치  1회로  (호표 74)</t>
  </si>
  <si>
    <t>파이프행거  16C  (호표 75)</t>
  </si>
  <si>
    <t>전선관지지  16C  (호표 76)</t>
  </si>
  <si>
    <t>파이프행거  22C  (호표 77)</t>
  </si>
  <si>
    <t>보안등용 누전차단기  방습형 함포함  (호표 78)</t>
  </si>
  <si>
    <t>보안등 기초 앙카볼트 설치  M19 x L300  (호표 79)</t>
  </si>
  <si>
    <t>보안등 기초 설치  12m이하  (호표 80)</t>
  </si>
  <si>
    <t>파상형 경질폴리에틸렌 전선관  30mm  (호표 81)</t>
  </si>
  <si>
    <t>경질비닐전선관  36mm, 노출  (호표 82)</t>
  </si>
  <si>
    <t>전력케이블  F-CV, 0.6/1kV, 2C 6㎟  (호표 83)</t>
  </si>
  <si>
    <t>POLE LIGHT 기계설치  5m이하  (호표 84)</t>
  </si>
  <si>
    <t>접지봉  16Φ×1800mm  (호표 85)</t>
  </si>
  <si>
    <t xml:space="preserve">      변전전공</t>
  </si>
  <si>
    <t>크램프  접지크램프, 16C  (호표 86)</t>
  </si>
  <si>
    <t>1종금속제가요전선관  42mm 방수, 노출  (호표 87)</t>
  </si>
  <si>
    <t>전력케이블  F-CV, 0.6/1kV, 4C 6㎟  (호표 88)</t>
  </si>
  <si>
    <t>절연전선  F-GV, 6㎟, 관내포설  (호표 89)</t>
  </si>
  <si>
    <t>아우트렛박스  4각 54mm  (호표 90)</t>
  </si>
  <si>
    <t>절연전선  F-GV, 16㎟, 직매포설  (호표 91)</t>
  </si>
  <si>
    <t>케이블트레이  W200x100Hx2.3t  (호표 92)</t>
  </si>
  <si>
    <t>케이블트레이  W1000x100Hx2.3t  (호표 93)</t>
  </si>
  <si>
    <t>케이블트레이부속품  H. ELBOW, W200×100×2.3t  (호표 94)</t>
  </si>
  <si>
    <t>케이블트레이부속품  H. ELBOW, W1000×100×2.3t  (호표 95)</t>
  </si>
  <si>
    <t>케이블트레이부속품  V. ELBOW, W200×100×2.3t  (호표 96)</t>
  </si>
  <si>
    <t>케이블트레이지지대  W200  (호표 97)</t>
  </si>
  <si>
    <t>케이블트레이지지대(옥외수평)  W200  (호표 98)</t>
  </si>
  <si>
    <t>케이블트레이지지대(옥외수평)  W1000  (호표 99)</t>
  </si>
  <si>
    <t>케이블트레이지지대(수직)  W200  (호표 100)</t>
  </si>
  <si>
    <t>CHEM ROD접지봉  JEGR-1600  (호표 101)</t>
  </si>
  <si>
    <t>접지저감제  CHEM EARTH(25kg)  (호표 102)</t>
  </si>
  <si>
    <t>접지극 포설  BC 70㎟  (호표 103)</t>
  </si>
  <si>
    <t>C형슬리브  70SQ  (호표 104)</t>
  </si>
  <si>
    <t>시험단자함  STS 5CCT  (호표 105)</t>
  </si>
  <si>
    <t>접지용 절연전선  F-GV 16㎟  (호표 106)</t>
  </si>
  <si>
    <t>수막처리동봉  Φ18*500L  (호표 107)</t>
  </si>
  <si>
    <t>접지동봉  14ΦX1000L  (호표 108)</t>
  </si>
  <si>
    <t>굴삭기 (무한궤도)  0.7 ㎥  (호표 109)</t>
  </si>
  <si>
    <t xml:space="preserve">      건설기계운전사</t>
  </si>
  <si>
    <t>래 머  80 kg  (호표 110)</t>
  </si>
  <si>
    <t xml:space="preserve">      일반기계운전사</t>
  </si>
  <si>
    <t>덤프트럭  15 ton  (호표 111)</t>
  </si>
  <si>
    <t>절연전선  F-GV, 35㎟, 직매포설  (호표 112)</t>
  </si>
  <si>
    <t>잡석깔기지정  떨공이다지기  (호표 113)</t>
  </si>
  <si>
    <t>트럭탑재형 크레인  10 ton  (호표 114)</t>
  </si>
  <si>
    <t xml:space="preserve">      화물차운전사</t>
  </si>
  <si>
    <t>앙카볼트 설치  Ø16~19mm  (호표 115)</t>
  </si>
  <si>
    <t>앙카볼트 설치  Ø22~25mm  (호표 116)</t>
  </si>
  <si>
    <t>트럭탑재형크레인-전기  5톤  (호표 117)</t>
  </si>
  <si>
    <t>CONC인력비빔타설(1:4:8)  무근구조물  (호표 118)</t>
  </si>
  <si>
    <t xml:space="preserve">      콘크리트공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</si>
  <si>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</si>
  <si>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</si>
  <si>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</si>
  <si>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</si>
  <si>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</si>
  <si>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</si>
  <si>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</si>
  <si>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</si>
  <si>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</si>
  <si>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</si>
  <si>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</si>
  <si>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</si>
  <si>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</si>
  <si>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</si>
  <si>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</si>
  <si>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</si>
  <si>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</si>
  <si>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</si>
  <si>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</si>
  <si>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</si>
  <si>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15.2%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</si>
  <si>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</si>
  <si>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</si>
  <si>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</si>
  <si>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</si>
  <si>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</si>
  <si>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</si>
  <si>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</si>
  <si>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</si>
  <si>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</si>
  <si>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</si>
  <si>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</si>
  <si>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3.545%</t>
  </si>
  <si>
    <t>C7</t>
  </si>
  <si>
    <t>국민  연금  보험료</t>
  </si>
  <si>
    <t>직접노무비 * 4.5%</t>
  </si>
  <si>
    <t>C8</t>
  </si>
  <si>
    <t>퇴직  공제  부금비</t>
  </si>
  <si>
    <t>직접노무비 * 2.3%</t>
  </si>
  <si>
    <t>CA</t>
  </si>
  <si>
    <t>산업안전보건관리비</t>
  </si>
  <si>
    <t>(재료비+직노+도급자관급자재비) * 3.11%</t>
  </si>
  <si>
    <t>CB</t>
  </si>
  <si>
    <t>노인장기요양보험료</t>
  </si>
  <si>
    <t>건강보험료 * 12.95%</t>
  </si>
  <si>
    <t>CG</t>
  </si>
  <si>
    <t>기   타    경   비</t>
  </si>
  <si>
    <t>(재료비+노무비) * 4.7%</t>
  </si>
  <si>
    <t>CS</t>
  </si>
  <si>
    <t>S1</t>
  </si>
  <si>
    <t xml:space="preserve">        계</t>
  </si>
  <si>
    <t>D1</t>
  </si>
  <si>
    <t>일  반  관  리  비</t>
  </si>
  <si>
    <t>계 * 4%</t>
  </si>
  <si>
    <t>D2</t>
  </si>
  <si>
    <t>이              윤</t>
  </si>
  <si>
    <t>(노무비+경비+일반관리비) * 10%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</si>
  <si>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</si>
  <si>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</si>
  <si>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</si>
  <si>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</si>
  <si>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</si>
  <si>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</si>
  <si>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</si>
  <si>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DJ</t>
  </si>
  <si>
    <t>관급자 관급자재</t>
  </si>
  <si>
    <t>DK</t>
  </si>
  <si>
    <t>도급자 관급자재</t>
  </si>
  <si>
    <t>S2</t>
  </si>
  <si>
    <t>총   공   사    비</t>
  </si>
  <si>
    <t>E1</t>
  </si>
  <si>
    <t>E2</t>
  </si>
  <si>
    <t>S3</t>
  </si>
  <si>
    <t>총              계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</si>
  <si>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</si>
  <si>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</si>
  <si>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</si>
  <si>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</si>
  <si>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</si>
  <si>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</si>
  <si>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</si>
  <si>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</si>
  <si>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</si>
  <si>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XXXX-XXXXXXXXXXXXX</t>
  </si>
  <si>
    <t>내역금액소수점처리</t>
  </si>
  <si>
    <t>일위대가내역소수점처리</t>
  </si>
  <si>
    <t>단가명</t>
  </si>
  <si>
    <t>TTTFT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</si>
  <si>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</si>
  <si>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</si>
  <si>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</si>
  <si>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</si>
  <si>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</si>
  <si>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</si>
  <si>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</si>
  <si>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</si>
  <si>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</si>
  <si>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</si>
  <si>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</si>
  <si>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</si>
  <si>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</si>
  <si>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공종구분명</t>
  </si>
  <si>
    <t>원가비목코드</t>
  </si>
  <si>
    <t>작 업 부 산 물</t>
  </si>
  <si>
    <t>운    반    비</t>
  </si>
  <si>
    <t>C1</t>
  </si>
  <si>
    <t>...</t>
  </si>
  <si>
    <t>ㅗ</t>
    <phoneticPr fontId="1" type="noConversion"/>
  </si>
  <si>
    <t>천단위미만절사</t>
    <phoneticPr fontId="1" type="noConversion"/>
  </si>
  <si>
    <t>공사명 : 모빌리티전자파안전성평가지원센터전기공사-총차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</si>
</sst>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,###;\-#,###;#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176" fontId="0" fillId="0" borderId="1" xfId="0" applyNumberForma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6" fillId="0" borderId="0" xfId="0" quotePrefix="1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distributed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quotePrefix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870B6-8165-430B-A4E8-848F5145B5F9}">
  <sheetPr>
    <pageSetUpPr fitToPage="1"/>
  </sheetPr>
  <dimension ref="A1:G32"/>
  <sheetViews>
    <sheetView view="pageBreakPreview" topLeftCell="B16" zoomScaleNormal="100" zoomScaleSheetLayoutView="100" workbookViewId="0">
      <selection activeCell="E27" sqref="E27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3" t="s">
        <v>1073</v>
      </c>
      <c r="C1" s="13"/>
      <c r="D1" s="13"/>
      <c r="E1" s="13"/>
      <c r="F1" s="13"/>
      <c r="G1" s="13"/>
    </row>
    <row r="2" spans="1:7" ht="21.95" customHeight="1" x14ac:dyDescent="0.3">
      <c r="B2" s="14" t="s">
        <v>1182</v>
      </c>
      <c r="C2" s="14"/>
      <c r="D2" s="14"/>
      <c r="E2" s="14"/>
      <c r="F2" s="15" t="str">
        <f>"금액 : "&amp;TEXT(E32,"[DBNUM4]")&amp;"원(\" &amp; TEXT(E32,"#,###")&amp;")"</f>
        <v>금액 : 영원(\)</v>
      </c>
      <c r="G2" s="15"/>
    </row>
    <row r="3" spans="1:7" ht="21.95" customHeight="1" x14ac:dyDescent="0.3">
      <c r="B3" s="16" t="s">
        <v>1074</v>
      </c>
      <c r="C3" s="16"/>
      <c r="D3" s="16"/>
      <c r="E3" s="10" t="s">
        <v>1075</v>
      </c>
      <c r="F3" s="10" t="s">
        <v>1076</v>
      </c>
      <c r="G3" s="10" t="s">
        <v>789</v>
      </c>
    </row>
    <row r="4" spans="1:7" ht="21.95" customHeight="1" x14ac:dyDescent="0.3">
      <c r="A4" s="1" t="s">
        <v>1081</v>
      </c>
      <c r="B4" s="17" t="s">
        <v>1077</v>
      </c>
      <c r="C4" s="17" t="s">
        <v>1078</v>
      </c>
      <c r="D4" s="11" t="s">
        <v>1082</v>
      </c>
      <c r="E4" s="12">
        <f>TRUNC(공종별집계표!F5, 0)</f>
        <v>0</v>
      </c>
      <c r="F4" s="9" t="s">
        <v>52</v>
      </c>
      <c r="G4" s="9" t="s">
        <v>52</v>
      </c>
    </row>
    <row r="5" spans="1:7" ht="21.95" customHeight="1" x14ac:dyDescent="0.3">
      <c r="A5" s="1" t="s">
        <v>1083</v>
      </c>
      <c r="B5" s="17"/>
      <c r="C5" s="17"/>
      <c r="D5" s="11" t="s">
        <v>1084</v>
      </c>
      <c r="E5" s="12">
        <v>0</v>
      </c>
      <c r="F5" s="9" t="s">
        <v>52</v>
      </c>
      <c r="G5" s="9" t="s">
        <v>52</v>
      </c>
    </row>
    <row r="6" spans="1:7" ht="21.95" customHeight="1" x14ac:dyDescent="0.3">
      <c r="A6" s="1" t="s">
        <v>1085</v>
      </c>
      <c r="B6" s="17"/>
      <c r="C6" s="17"/>
      <c r="D6" s="11" t="s">
        <v>1086</v>
      </c>
      <c r="E6" s="12">
        <v>0</v>
      </c>
      <c r="F6" s="9" t="s">
        <v>52</v>
      </c>
      <c r="G6" s="9" t="s">
        <v>52</v>
      </c>
    </row>
    <row r="7" spans="1:7" ht="21.95" customHeight="1" x14ac:dyDescent="0.3">
      <c r="A7" s="1" t="s">
        <v>1087</v>
      </c>
      <c r="B7" s="17"/>
      <c r="C7" s="17"/>
      <c r="D7" s="11" t="s">
        <v>1088</v>
      </c>
      <c r="E7" s="12">
        <f>TRUNC(E4+E5-E6, 0)</f>
        <v>0</v>
      </c>
      <c r="F7" s="9" t="s">
        <v>52</v>
      </c>
      <c r="G7" s="9" t="s">
        <v>52</v>
      </c>
    </row>
    <row r="8" spans="1:7" ht="21.95" customHeight="1" x14ac:dyDescent="0.3">
      <c r="A8" s="1" t="s">
        <v>1089</v>
      </c>
      <c r="B8" s="17"/>
      <c r="C8" s="17" t="s">
        <v>1079</v>
      </c>
      <c r="D8" s="11" t="s">
        <v>1090</v>
      </c>
      <c r="E8" s="12">
        <f>TRUNC(공종별집계표!H5, 0)</f>
        <v>0</v>
      </c>
      <c r="F8" s="9" t="s">
        <v>52</v>
      </c>
      <c r="G8" s="9" t="s">
        <v>52</v>
      </c>
    </row>
    <row r="9" spans="1:7" ht="21.95" customHeight="1" x14ac:dyDescent="0.3">
      <c r="A9" s="1" t="s">
        <v>1091</v>
      </c>
      <c r="B9" s="17"/>
      <c r="C9" s="17"/>
      <c r="D9" s="11" t="s">
        <v>1092</v>
      </c>
      <c r="E9" s="12">
        <f>TRUNC(E8*0.152, 0)</f>
        <v>0</v>
      </c>
      <c r="F9" s="9" t="s">
        <v>1093</v>
      </c>
      <c r="G9" s="9" t="s">
        <v>52</v>
      </c>
    </row>
    <row r="10" spans="1:7" ht="21.95" customHeight="1" x14ac:dyDescent="0.3">
      <c r="A10" s="1" t="s">
        <v>1094</v>
      </c>
      <c r="B10" s="17"/>
      <c r="C10" s="17"/>
      <c r="D10" s="11" t="s">
        <v>1088</v>
      </c>
      <c r="E10" s="12">
        <f>TRUNC(E8+E9, 0)</f>
        <v>0</v>
      </c>
      <c r="F10" s="9" t="s">
        <v>52</v>
      </c>
      <c r="G10" s="9" t="s">
        <v>52</v>
      </c>
    </row>
    <row r="11" spans="1:7" ht="21.95" customHeight="1" x14ac:dyDescent="0.3">
      <c r="A11" s="1" t="s">
        <v>1095</v>
      </c>
      <c r="B11" s="17"/>
      <c r="C11" s="17" t="s">
        <v>1080</v>
      </c>
      <c r="D11" s="11" t="s">
        <v>1096</v>
      </c>
      <c r="E11" s="12">
        <f>TRUNC(공종별집계표!J5, 0)</f>
        <v>0</v>
      </c>
      <c r="F11" s="9" t="s">
        <v>52</v>
      </c>
      <c r="G11" s="9" t="s">
        <v>52</v>
      </c>
    </row>
    <row r="12" spans="1:7" ht="21.95" customHeight="1" x14ac:dyDescent="0.3">
      <c r="A12" s="1" t="s">
        <v>1097</v>
      </c>
      <c r="B12" s="17"/>
      <c r="C12" s="17"/>
      <c r="D12" s="11" t="s">
        <v>1098</v>
      </c>
      <c r="E12" s="12">
        <f>TRUNC(E10*0.0356, 0)</f>
        <v>0</v>
      </c>
      <c r="F12" s="9" t="s">
        <v>1099</v>
      </c>
      <c r="G12" s="9" t="s">
        <v>52</v>
      </c>
    </row>
    <row r="13" spans="1:7" ht="21.95" customHeight="1" x14ac:dyDescent="0.3">
      <c r="A13" s="1" t="s">
        <v>1100</v>
      </c>
      <c r="B13" s="17"/>
      <c r="C13" s="17"/>
      <c r="D13" s="11" t="s">
        <v>1101</v>
      </c>
      <c r="E13" s="12">
        <f>TRUNC(E10*0.0101, 0)</f>
        <v>0</v>
      </c>
      <c r="F13" s="9" t="s">
        <v>1102</v>
      </c>
      <c r="G13" s="9" t="s">
        <v>52</v>
      </c>
    </row>
    <row r="14" spans="1:7" ht="21.95" customHeight="1" x14ac:dyDescent="0.3">
      <c r="A14" s="1" t="s">
        <v>1103</v>
      </c>
      <c r="B14" s="17"/>
      <c r="C14" s="17"/>
      <c r="D14" s="11" t="s">
        <v>1104</v>
      </c>
      <c r="E14" s="12">
        <f>TRUNC(E8*0.03545, 0)</f>
        <v>0</v>
      </c>
      <c r="F14" s="9" t="s">
        <v>1105</v>
      </c>
      <c r="G14" s="9" t="s">
        <v>52</v>
      </c>
    </row>
    <row r="15" spans="1:7" ht="21.95" customHeight="1" x14ac:dyDescent="0.3">
      <c r="A15" s="1" t="s">
        <v>1106</v>
      </c>
      <c r="B15" s="17"/>
      <c r="C15" s="17"/>
      <c r="D15" s="11" t="s">
        <v>1107</v>
      </c>
      <c r="E15" s="12">
        <f>TRUNC(E8*0.045, 0)</f>
        <v>0</v>
      </c>
      <c r="F15" s="9" t="s">
        <v>1108</v>
      </c>
      <c r="G15" s="9" t="s">
        <v>52</v>
      </c>
    </row>
    <row r="16" spans="1:7" ht="21.95" customHeight="1" x14ac:dyDescent="0.3">
      <c r="A16" s="1" t="s">
        <v>1109</v>
      </c>
      <c r="B16" s="17"/>
      <c r="C16" s="17"/>
      <c r="D16" s="11" t="s">
        <v>1110</v>
      </c>
      <c r="E16" s="12">
        <f>TRUNC(E8*0.023, 0)</f>
        <v>0</v>
      </c>
      <c r="F16" s="9" t="s">
        <v>1111</v>
      </c>
      <c r="G16" s="9" t="s">
        <v>52</v>
      </c>
    </row>
    <row r="17" spans="1:7" ht="21.95" customHeight="1" x14ac:dyDescent="0.3">
      <c r="A17" s="1" t="s">
        <v>1112</v>
      </c>
      <c r="B17" s="17"/>
      <c r="C17" s="17"/>
      <c r="D17" s="11" t="s">
        <v>1113</v>
      </c>
      <c r="E17" s="12">
        <f>TRUNC((E7+E8+(E28/1.1))*0.0311, 0)</f>
        <v>0</v>
      </c>
      <c r="F17" s="9" t="s">
        <v>1114</v>
      </c>
      <c r="G17" s="9" t="s">
        <v>52</v>
      </c>
    </row>
    <row r="18" spans="1:7" ht="21.95" customHeight="1" x14ac:dyDescent="0.3">
      <c r="A18" s="1" t="s">
        <v>1115</v>
      </c>
      <c r="B18" s="17"/>
      <c r="C18" s="17"/>
      <c r="D18" s="11" t="s">
        <v>1116</v>
      </c>
      <c r="E18" s="12">
        <f>TRUNC(E14*0.1295, 0)</f>
        <v>0</v>
      </c>
      <c r="F18" s="9" t="s">
        <v>1117</v>
      </c>
      <c r="G18" s="9" t="s">
        <v>52</v>
      </c>
    </row>
    <row r="19" spans="1:7" ht="21.95" customHeight="1" x14ac:dyDescent="0.3">
      <c r="A19" s="1" t="s">
        <v>1118</v>
      </c>
      <c r="B19" s="17"/>
      <c r="C19" s="17"/>
      <c r="D19" s="11" t="s">
        <v>1119</v>
      </c>
      <c r="E19" s="12">
        <f>TRUNC((E7+E10)*0.047, 0)</f>
        <v>0</v>
      </c>
      <c r="F19" s="9" t="s">
        <v>1120</v>
      </c>
      <c r="G19" s="9" t="s">
        <v>52</v>
      </c>
    </row>
    <row r="20" spans="1:7" ht="21.95" customHeight="1" x14ac:dyDescent="0.3">
      <c r="A20" s="1" t="s">
        <v>1121</v>
      </c>
      <c r="B20" s="17"/>
      <c r="C20" s="17"/>
      <c r="D20" s="11" t="s">
        <v>1088</v>
      </c>
      <c r="E20" s="12">
        <f>TRUNC(E11+E12+E13+E14+E15+E16+E17+E18+E19, 0)</f>
        <v>0</v>
      </c>
      <c r="F20" s="9" t="s">
        <v>52</v>
      </c>
      <c r="G20" s="9" t="s">
        <v>52</v>
      </c>
    </row>
    <row r="21" spans="1:7" ht="21.95" customHeight="1" x14ac:dyDescent="0.3">
      <c r="A21" s="1" t="s">
        <v>1122</v>
      </c>
      <c r="B21" s="18" t="s">
        <v>1123</v>
      </c>
      <c r="C21" s="18"/>
      <c r="D21" s="19"/>
      <c r="E21" s="12">
        <f>TRUNC(E7+E10+E20, 0)</f>
        <v>0</v>
      </c>
      <c r="F21" s="9" t="s">
        <v>52</v>
      </c>
      <c r="G21" s="9" t="s">
        <v>52</v>
      </c>
    </row>
    <row r="22" spans="1:7" ht="21.95" customHeight="1" x14ac:dyDescent="0.3">
      <c r="A22" s="1" t="s">
        <v>1124</v>
      </c>
      <c r="B22" s="18" t="s">
        <v>1125</v>
      </c>
      <c r="C22" s="18"/>
      <c r="D22" s="19"/>
      <c r="E22" s="12">
        <f>TRUNC(E21*0.04, 0)</f>
        <v>0</v>
      </c>
      <c r="F22" s="9" t="s">
        <v>1126</v>
      </c>
      <c r="G22" s="9" t="s">
        <v>52</v>
      </c>
    </row>
    <row r="23" spans="1:7" ht="21.95" customHeight="1" x14ac:dyDescent="0.3">
      <c r="A23" s="1" t="s">
        <v>1127</v>
      </c>
      <c r="B23" s="18" t="s">
        <v>1128</v>
      </c>
      <c r="C23" s="18"/>
      <c r="D23" s="19"/>
      <c r="E23" s="12">
        <f>TRUNC((E10+E20+E22)*0.1, 0)</f>
        <v>0</v>
      </c>
      <c r="F23" s="9" t="s">
        <v>1129</v>
      </c>
      <c r="G23" s="9" t="s">
        <v>52</v>
      </c>
    </row>
    <row r="24" spans="1:7" ht="21.95" customHeight="1" x14ac:dyDescent="0.3">
      <c r="A24" s="1" t="s">
        <v>1130</v>
      </c>
      <c r="B24" s="18" t="s">
        <v>1131</v>
      </c>
      <c r="C24" s="18"/>
      <c r="D24" s="19"/>
      <c r="E24" s="12">
        <f>TRUNC(E21+E22+E23, 0)</f>
        <v>0</v>
      </c>
      <c r="F24" s="9" t="s">
        <v>52</v>
      </c>
      <c r="G24" s="9" t="s">
        <v>52</v>
      </c>
    </row>
    <row r="25" spans="1:7" ht="21.95" customHeight="1" x14ac:dyDescent="0.3">
      <c r="A25" s="1" t="s">
        <v>1132</v>
      </c>
      <c r="B25" s="18" t="s">
        <v>1133</v>
      </c>
      <c r="C25" s="18"/>
      <c r="D25" s="19"/>
      <c r="E25" s="12">
        <f>TRUNC(E24*0.1, 0)</f>
        <v>0</v>
      </c>
      <c r="F25" s="9" t="s">
        <v>1134</v>
      </c>
      <c r="G25" s="9" t="s">
        <v>52</v>
      </c>
    </row>
    <row r="26" spans="1:7" ht="21.95" customHeight="1" x14ac:dyDescent="0.3">
      <c r="A26" s="1" t="s">
        <v>1135</v>
      </c>
      <c r="B26" s="18" t="s">
        <v>1136</v>
      </c>
      <c r="C26" s="18"/>
      <c r="D26" s="19"/>
      <c r="E26" s="12">
        <f>TRUNC(E24+E25, 0)</f>
        <v>0</v>
      </c>
      <c r="F26" s="9" t="s">
        <v>52</v>
      </c>
      <c r="G26" s="9" t="s">
        <v>52</v>
      </c>
    </row>
    <row r="27" spans="1:7" ht="21.95" customHeight="1" x14ac:dyDescent="0.3">
      <c r="A27" s="1" t="s">
        <v>1137</v>
      </c>
      <c r="B27" s="18" t="s">
        <v>1138</v>
      </c>
      <c r="C27" s="18"/>
      <c r="D27" s="19"/>
      <c r="E27" s="12">
        <f>TRUNC(공종별집계표!T19, 0)</f>
        <v>0</v>
      </c>
      <c r="F27" s="9" t="s">
        <v>52</v>
      </c>
      <c r="G27" s="9" t="s">
        <v>52</v>
      </c>
    </row>
    <row r="28" spans="1:7" ht="21.95" customHeight="1" x14ac:dyDescent="0.3">
      <c r="A28" s="1" t="s">
        <v>1139</v>
      </c>
      <c r="B28" s="18" t="s">
        <v>1140</v>
      </c>
      <c r="C28" s="18"/>
      <c r="D28" s="19"/>
      <c r="E28" s="12">
        <f>TRUNC(공종별집계표!T22, 0)</f>
        <v>0</v>
      </c>
      <c r="F28" s="9" t="s">
        <v>52</v>
      </c>
      <c r="G28" s="9" t="s">
        <v>52</v>
      </c>
    </row>
    <row r="29" spans="1:7" ht="21.95" customHeight="1" x14ac:dyDescent="0.3">
      <c r="A29" s="1" t="s">
        <v>1141</v>
      </c>
      <c r="B29" s="18" t="s">
        <v>1142</v>
      </c>
      <c r="C29" s="18"/>
      <c r="D29" s="19"/>
      <c r="E29" s="12">
        <f>TRUNC(E26+E27+E28, 0)</f>
        <v>0</v>
      </c>
      <c r="F29" s="9" t="s">
        <v>52</v>
      </c>
      <c r="G29" s="9" t="s">
        <v>52</v>
      </c>
    </row>
    <row r="30" spans="1:7" ht="21.95" customHeight="1" x14ac:dyDescent="0.3">
      <c r="A30" s="1" t="s">
        <v>1143</v>
      </c>
      <c r="B30" s="18" t="s">
        <v>771</v>
      </c>
      <c r="C30" s="18"/>
      <c r="D30" s="19"/>
      <c r="E30" s="12">
        <f>TRUNC(공종별집계표!T26, 0)</f>
        <v>0</v>
      </c>
      <c r="F30" s="9" t="s">
        <v>52</v>
      </c>
      <c r="G30" s="9" t="s">
        <v>52</v>
      </c>
    </row>
    <row r="31" spans="1:7" ht="21.95" customHeight="1" x14ac:dyDescent="0.3">
      <c r="A31" s="1" t="s">
        <v>1144</v>
      </c>
      <c r="B31" s="18" t="s">
        <v>783</v>
      </c>
      <c r="C31" s="18"/>
      <c r="D31" s="19"/>
      <c r="E31" s="12">
        <f>TRUNC(공종별집계표!T29, 0)</f>
        <v>0</v>
      </c>
      <c r="F31" s="9" t="s">
        <v>52</v>
      </c>
      <c r="G31" s="9" t="s">
        <v>52</v>
      </c>
    </row>
    <row r="32" spans="1:7" ht="21.95" customHeight="1" x14ac:dyDescent="0.3">
      <c r="A32" s="1" t="s">
        <v>1145</v>
      </c>
      <c r="B32" s="18" t="s">
        <v>1146</v>
      </c>
      <c r="C32" s="18"/>
      <c r="D32" s="19"/>
      <c r="E32" s="12">
        <f>TRUNC(E29+E30+E31, -3)</f>
        <v>0</v>
      </c>
      <c r="F32" s="9" t="s">
        <v>52</v>
      </c>
      <c r="G32" s="9" t="s">
        <v>1181</v>
      </c>
    </row>
  </sheetData>
  <mergeCells count="20">
    <mergeCell ref="B32:D32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1:G1"/>
    <mergeCell ref="B2:E2"/>
    <mergeCell ref="F2:G2"/>
    <mergeCell ref="B3:D3"/>
    <mergeCell ref="B4:B20"/>
    <mergeCell ref="C4:C7"/>
    <mergeCell ref="C8:C10"/>
    <mergeCell ref="C11:C20"/>
  </mergeCells>
  <phoneticPr fontId="1" type="noConversion"/>
  <pageMargins left="0.78740157480314954" right="0" top="0.39370078740157477" bottom="0.39370078740157477" header="0" footer="0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D05C4-81C9-4E8F-8243-9E545B878028}">
  <sheetPr>
    <pageSetUpPr fitToPage="1"/>
  </sheetPr>
  <dimension ref="A1:T48"/>
  <sheetViews>
    <sheetView view="pageBreakPreview" zoomScale="85" zoomScaleNormal="100" zoomScaleSheetLayoutView="85" workbookViewId="0">
      <selection activeCell="I18" sqref="I18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20" ht="30" customHeight="1" x14ac:dyDescent="0.3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1:20" ht="30" customHeight="1" x14ac:dyDescent="0.3">
      <c r="A3" s="22" t="s">
        <v>2</v>
      </c>
      <c r="B3" s="22" t="s">
        <v>3</v>
      </c>
      <c r="C3" s="22" t="s">
        <v>4</v>
      </c>
      <c r="D3" s="22" t="s">
        <v>5</v>
      </c>
      <c r="E3" s="22" t="s">
        <v>6</v>
      </c>
      <c r="F3" s="22"/>
      <c r="G3" s="22" t="s">
        <v>9</v>
      </c>
      <c r="H3" s="22"/>
      <c r="I3" s="22" t="s">
        <v>10</v>
      </c>
      <c r="J3" s="22"/>
      <c r="K3" s="22" t="s">
        <v>11</v>
      </c>
      <c r="L3" s="22"/>
      <c r="M3" s="22" t="s">
        <v>12</v>
      </c>
      <c r="N3" s="21" t="s">
        <v>13</v>
      </c>
      <c r="O3" s="21" t="s">
        <v>14</v>
      </c>
      <c r="P3" s="21" t="s">
        <v>15</v>
      </c>
      <c r="Q3" s="21" t="s">
        <v>16</v>
      </c>
      <c r="R3" s="21" t="s">
        <v>17</v>
      </c>
      <c r="S3" s="21" t="s">
        <v>18</v>
      </c>
      <c r="T3" s="21" t="s">
        <v>19</v>
      </c>
    </row>
    <row r="4" spans="1:20" ht="30" customHeight="1" x14ac:dyDescent="0.3">
      <c r="A4" s="23"/>
      <c r="B4" s="23"/>
      <c r="C4" s="23"/>
      <c r="D4" s="23"/>
      <c r="E4" s="4" t="s">
        <v>7</v>
      </c>
      <c r="F4" s="4" t="s">
        <v>8</v>
      </c>
      <c r="G4" s="4" t="s">
        <v>7</v>
      </c>
      <c r="H4" s="4" t="s">
        <v>8</v>
      </c>
      <c r="I4" s="4" t="s">
        <v>7</v>
      </c>
      <c r="J4" s="4" t="s">
        <v>8</v>
      </c>
      <c r="K4" s="4" t="s">
        <v>7</v>
      </c>
      <c r="L4" s="4" t="s">
        <v>8</v>
      </c>
      <c r="M4" s="23"/>
      <c r="N4" s="21"/>
      <c r="O4" s="21"/>
      <c r="P4" s="21"/>
      <c r="Q4" s="21"/>
      <c r="R4" s="21"/>
      <c r="S4" s="21"/>
      <c r="T4" s="21"/>
    </row>
    <row r="5" spans="1:20" ht="30" customHeight="1" x14ac:dyDescent="0.3">
      <c r="A5" s="5" t="s">
        <v>51</v>
      </c>
      <c r="B5" s="5" t="s">
        <v>52</v>
      </c>
      <c r="C5" s="5" t="s">
        <v>52</v>
      </c>
      <c r="D5" s="6">
        <v>1</v>
      </c>
      <c r="E5" s="7">
        <f>F6</f>
        <v>0</v>
      </c>
      <c r="F5" s="7">
        <f t="shared" ref="F5:F29" si="0">E5*D5</f>
        <v>0</v>
      </c>
      <c r="G5" s="7">
        <f>H6</f>
        <v>0</v>
      </c>
      <c r="H5" s="7">
        <f t="shared" ref="H5:H29" si="1">G5*D5</f>
        <v>0</v>
      </c>
      <c r="I5" s="7">
        <f>J6</f>
        <v>0</v>
      </c>
      <c r="J5" s="7">
        <f t="shared" ref="J5:J29" si="2">I5*D5</f>
        <v>0</v>
      </c>
      <c r="K5" s="7">
        <f t="shared" ref="K5:K29" si="3">E5+G5+I5</f>
        <v>0</v>
      </c>
      <c r="L5" s="7">
        <f t="shared" ref="L5:L29" si="4">F5+H5+J5</f>
        <v>0</v>
      </c>
      <c r="M5" s="5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3"/>
    </row>
    <row r="6" spans="1:20" ht="30" customHeight="1" x14ac:dyDescent="0.3">
      <c r="A6" s="5" t="s">
        <v>54</v>
      </c>
      <c r="B6" s="5" t="s">
        <v>52</v>
      </c>
      <c r="C6" s="5" t="s">
        <v>52</v>
      </c>
      <c r="D6" s="6">
        <v>1</v>
      </c>
      <c r="E6" s="7">
        <f>F7+F8+F9+F10+F11+F13+F16+F17+F18</f>
        <v>0</v>
      </c>
      <c r="F6" s="7">
        <f t="shared" si="0"/>
        <v>0</v>
      </c>
      <c r="G6" s="7">
        <f>H7+H8+H9+H10+H11+H13+H16+H17+H18</f>
        <v>0</v>
      </c>
      <c r="H6" s="7">
        <f t="shared" si="1"/>
        <v>0</v>
      </c>
      <c r="I6" s="7">
        <f>J7+J8+J9+J10+J11+J13+J16+J17+J18</f>
        <v>0</v>
      </c>
      <c r="J6" s="7">
        <f t="shared" si="2"/>
        <v>0</v>
      </c>
      <c r="K6" s="7">
        <f t="shared" si="3"/>
        <v>0</v>
      </c>
      <c r="L6" s="7">
        <f t="shared" si="4"/>
        <v>0</v>
      </c>
      <c r="M6" s="5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3"/>
    </row>
    <row r="7" spans="1:20" ht="30" customHeight="1" x14ac:dyDescent="0.3">
      <c r="A7" s="5" t="s">
        <v>56</v>
      </c>
      <c r="B7" s="5" t="s">
        <v>52</v>
      </c>
      <c r="C7" s="5" t="s">
        <v>52</v>
      </c>
      <c r="D7" s="6">
        <v>1</v>
      </c>
      <c r="E7" s="7">
        <f>공종별내역서!F51</f>
        <v>0</v>
      </c>
      <c r="F7" s="7">
        <f t="shared" si="0"/>
        <v>0</v>
      </c>
      <c r="G7" s="7">
        <f>공종별내역서!H51</f>
        <v>0</v>
      </c>
      <c r="H7" s="7">
        <f t="shared" si="1"/>
        <v>0</v>
      </c>
      <c r="I7" s="7">
        <f>공종별내역서!J51</f>
        <v>0</v>
      </c>
      <c r="J7" s="7">
        <f t="shared" si="2"/>
        <v>0</v>
      </c>
      <c r="K7" s="7">
        <f t="shared" si="3"/>
        <v>0</v>
      </c>
      <c r="L7" s="7">
        <f t="shared" si="4"/>
        <v>0</v>
      </c>
      <c r="M7" s="5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3"/>
    </row>
    <row r="8" spans="1:20" ht="30" customHeight="1" x14ac:dyDescent="0.3">
      <c r="A8" s="5" t="s">
        <v>185</v>
      </c>
      <c r="B8" s="5" t="s">
        <v>52</v>
      </c>
      <c r="C8" s="5" t="s">
        <v>52</v>
      </c>
      <c r="D8" s="6">
        <v>1</v>
      </c>
      <c r="E8" s="7">
        <f>공종별내역서!F75</f>
        <v>0</v>
      </c>
      <c r="F8" s="7">
        <f t="shared" si="0"/>
        <v>0</v>
      </c>
      <c r="G8" s="7">
        <f>공종별내역서!H75</f>
        <v>0</v>
      </c>
      <c r="H8" s="7">
        <f t="shared" si="1"/>
        <v>0</v>
      </c>
      <c r="I8" s="7">
        <f>공종별내역서!J75</f>
        <v>0</v>
      </c>
      <c r="J8" s="7">
        <f t="shared" si="2"/>
        <v>0</v>
      </c>
      <c r="K8" s="7">
        <f t="shared" si="3"/>
        <v>0</v>
      </c>
      <c r="L8" s="7">
        <f t="shared" si="4"/>
        <v>0</v>
      </c>
      <c r="M8" s="5" t="s">
        <v>52</v>
      </c>
      <c r="N8" s="1" t="s">
        <v>186</v>
      </c>
      <c r="O8" s="1" t="s">
        <v>52</v>
      </c>
      <c r="P8" s="1" t="s">
        <v>55</v>
      </c>
      <c r="Q8" s="1" t="s">
        <v>52</v>
      </c>
      <c r="R8">
        <v>3</v>
      </c>
      <c r="S8" s="1" t="s">
        <v>52</v>
      </c>
      <c r="T8" s="3"/>
    </row>
    <row r="9" spans="1:20" ht="30" customHeight="1" x14ac:dyDescent="0.3">
      <c r="A9" s="5" t="s">
        <v>202</v>
      </c>
      <c r="B9" s="5" t="s">
        <v>52</v>
      </c>
      <c r="C9" s="5" t="s">
        <v>52</v>
      </c>
      <c r="D9" s="6">
        <v>1</v>
      </c>
      <c r="E9" s="7">
        <f>공종별내역서!F123</f>
        <v>0</v>
      </c>
      <c r="F9" s="7">
        <f t="shared" si="0"/>
        <v>0</v>
      </c>
      <c r="G9" s="7">
        <f>공종별내역서!H123</f>
        <v>0</v>
      </c>
      <c r="H9" s="7">
        <f t="shared" si="1"/>
        <v>0</v>
      </c>
      <c r="I9" s="7">
        <f>공종별내역서!J123</f>
        <v>0</v>
      </c>
      <c r="J9" s="7">
        <f t="shared" si="2"/>
        <v>0</v>
      </c>
      <c r="K9" s="7">
        <f t="shared" si="3"/>
        <v>0</v>
      </c>
      <c r="L9" s="7">
        <f t="shared" si="4"/>
        <v>0</v>
      </c>
      <c r="M9" s="5" t="s">
        <v>52</v>
      </c>
      <c r="N9" s="1" t="s">
        <v>203</v>
      </c>
      <c r="O9" s="1" t="s">
        <v>52</v>
      </c>
      <c r="P9" s="1" t="s">
        <v>55</v>
      </c>
      <c r="Q9" s="1" t="s">
        <v>52</v>
      </c>
      <c r="R9">
        <v>3</v>
      </c>
      <c r="S9" s="1" t="s">
        <v>52</v>
      </c>
      <c r="T9" s="3"/>
    </row>
    <row r="10" spans="1:20" ht="30" customHeight="1" x14ac:dyDescent="0.3">
      <c r="A10" s="5" t="s">
        <v>328</v>
      </c>
      <c r="B10" s="5" t="s">
        <v>52</v>
      </c>
      <c r="C10" s="5" t="s">
        <v>52</v>
      </c>
      <c r="D10" s="6">
        <v>1</v>
      </c>
      <c r="E10" s="7">
        <f>공종별내역서!F147</f>
        <v>0</v>
      </c>
      <c r="F10" s="7">
        <f t="shared" si="0"/>
        <v>0</v>
      </c>
      <c r="G10" s="7">
        <f>공종별내역서!H147</f>
        <v>0</v>
      </c>
      <c r="H10" s="7">
        <f t="shared" si="1"/>
        <v>0</v>
      </c>
      <c r="I10" s="7">
        <f>공종별내역서!J147</f>
        <v>0</v>
      </c>
      <c r="J10" s="7">
        <f t="shared" si="2"/>
        <v>0</v>
      </c>
      <c r="K10" s="7">
        <f t="shared" si="3"/>
        <v>0</v>
      </c>
      <c r="L10" s="7">
        <f t="shared" si="4"/>
        <v>0</v>
      </c>
      <c r="M10" s="5" t="s">
        <v>52</v>
      </c>
      <c r="N10" s="1" t="s">
        <v>329</v>
      </c>
      <c r="O10" s="1" t="s">
        <v>52</v>
      </c>
      <c r="P10" s="1" t="s">
        <v>55</v>
      </c>
      <c r="Q10" s="1" t="s">
        <v>52</v>
      </c>
      <c r="R10">
        <v>3</v>
      </c>
      <c r="S10" s="1" t="s">
        <v>52</v>
      </c>
      <c r="T10" s="3"/>
    </row>
    <row r="11" spans="1:20" ht="30" customHeight="1" x14ac:dyDescent="0.3">
      <c r="A11" s="5" t="s">
        <v>348</v>
      </c>
      <c r="B11" s="5" t="s">
        <v>52</v>
      </c>
      <c r="C11" s="5" t="s">
        <v>52</v>
      </c>
      <c r="D11" s="6">
        <v>1</v>
      </c>
      <c r="E11" s="7">
        <f>F12</f>
        <v>0</v>
      </c>
      <c r="F11" s="7">
        <f t="shared" si="0"/>
        <v>0</v>
      </c>
      <c r="G11" s="7">
        <f>H12</f>
        <v>0</v>
      </c>
      <c r="H11" s="7">
        <f t="shared" si="1"/>
        <v>0</v>
      </c>
      <c r="I11" s="7">
        <f>J12</f>
        <v>0</v>
      </c>
      <c r="J11" s="7">
        <f t="shared" si="2"/>
        <v>0</v>
      </c>
      <c r="K11" s="7">
        <f t="shared" si="3"/>
        <v>0</v>
      </c>
      <c r="L11" s="7">
        <f t="shared" si="4"/>
        <v>0</v>
      </c>
      <c r="M11" s="5" t="s">
        <v>52</v>
      </c>
      <c r="N11" s="1" t="s">
        <v>349</v>
      </c>
      <c r="O11" s="1" t="s">
        <v>52</v>
      </c>
      <c r="P11" s="1" t="s">
        <v>55</v>
      </c>
      <c r="Q11" s="1" t="s">
        <v>52</v>
      </c>
      <c r="R11">
        <v>3</v>
      </c>
      <c r="S11" s="1" t="s">
        <v>52</v>
      </c>
      <c r="T11" s="3"/>
    </row>
    <row r="12" spans="1:20" ht="30" customHeight="1" x14ac:dyDescent="0.3">
      <c r="A12" s="5" t="s">
        <v>350</v>
      </c>
      <c r="B12" s="5" t="s">
        <v>52</v>
      </c>
      <c r="C12" s="5" t="s">
        <v>52</v>
      </c>
      <c r="D12" s="6">
        <v>1</v>
      </c>
      <c r="E12" s="7">
        <f>공종별내역서!F171</f>
        <v>0</v>
      </c>
      <c r="F12" s="7">
        <f t="shared" si="0"/>
        <v>0</v>
      </c>
      <c r="G12" s="7">
        <f>공종별내역서!H171</f>
        <v>0</v>
      </c>
      <c r="H12" s="7">
        <f t="shared" si="1"/>
        <v>0</v>
      </c>
      <c r="I12" s="7">
        <f>공종별내역서!J171</f>
        <v>0</v>
      </c>
      <c r="J12" s="7">
        <f t="shared" si="2"/>
        <v>0</v>
      </c>
      <c r="K12" s="7">
        <f t="shared" si="3"/>
        <v>0</v>
      </c>
      <c r="L12" s="7">
        <f t="shared" si="4"/>
        <v>0</v>
      </c>
      <c r="M12" s="5" t="s">
        <v>52</v>
      </c>
      <c r="N12" s="1" t="s">
        <v>351</v>
      </c>
      <c r="O12" s="1" t="s">
        <v>52</v>
      </c>
      <c r="P12" s="1" t="s">
        <v>349</v>
      </c>
      <c r="Q12" s="1" t="s">
        <v>52</v>
      </c>
      <c r="R12">
        <v>4</v>
      </c>
      <c r="S12" s="1" t="s">
        <v>52</v>
      </c>
      <c r="T12" s="3"/>
    </row>
    <row r="13" spans="1:20" ht="30" customHeight="1" x14ac:dyDescent="0.3">
      <c r="A13" s="5" t="s">
        <v>376</v>
      </c>
      <c r="B13" s="5" t="s">
        <v>52</v>
      </c>
      <c r="C13" s="5" t="s">
        <v>52</v>
      </c>
      <c r="D13" s="6">
        <v>1</v>
      </c>
      <c r="E13" s="7">
        <f>F14+F15</f>
        <v>0</v>
      </c>
      <c r="F13" s="7">
        <f t="shared" si="0"/>
        <v>0</v>
      </c>
      <c r="G13" s="7">
        <f>H14+H15</f>
        <v>0</v>
      </c>
      <c r="H13" s="7">
        <f t="shared" si="1"/>
        <v>0</v>
      </c>
      <c r="I13" s="7">
        <f>J14+J15</f>
        <v>0</v>
      </c>
      <c r="J13" s="7">
        <f t="shared" si="2"/>
        <v>0</v>
      </c>
      <c r="K13" s="7">
        <f t="shared" si="3"/>
        <v>0</v>
      </c>
      <c r="L13" s="7">
        <f t="shared" si="4"/>
        <v>0</v>
      </c>
      <c r="M13" s="5" t="s">
        <v>52</v>
      </c>
      <c r="N13" s="1" t="s">
        <v>377</v>
      </c>
      <c r="O13" s="1" t="s">
        <v>52</v>
      </c>
      <c r="P13" s="1" t="s">
        <v>55</v>
      </c>
      <c r="Q13" s="1" t="s">
        <v>52</v>
      </c>
      <c r="R13">
        <v>3</v>
      </c>
      <c r="S13" s="1" t="s">
        <v>52</v>
      </c>
      <c r="T13" s="3"/>
    </row>
    <row r="14" spans="1:20" ht="30" customHeight="1" x14ac:dyDescent="0.3">
      <c r="A14" s="5" t="s">
        <v>378</v>
      </c>
      <c r="B14" s="5" t="s">
        <v>52</v>
      </c>
      <c r="C14" s="5" t="s">
        <v>52</v>
      </c>
      <c r="D14" s="6">
        <v>1</v>
      </c>
      <c r="E14" s="7">
        <f>공종별내역서!F219</f>
        <v>0</v>
      </c>
      <c r="F14" s="7">
        <f t="shared" si="0"/>
        <v>0</v>
      </c>
      <c r="G14" s="7">
        <f>공종별내역서!H219</f>
        <v>0</v>
      </c>
      <c r="H14" s="7">
        <f t="shared" si="1"/>
        <v>0</v>
      </c>
      <c r="I14" s="7">
        <f>공종별내역서!J219</f>
        <v>0</v>
      </c>
      <c r="J14" s="7">
        <f t="shared" si="2"/>
        <v>0</v>
      </c>
      <c r="K14" s="7">
        <f t="shared" si="3"/>
        <v>0</v>
      </c>
      <c r="L14" s="7">
        <f t="shared" si="4"/>
        <v>0</v>
      </c>
      <c r="M14" s="5" t="s">
        <v>52</v>
      </c>
      <c r="N14" s="1" t="s">
        <v>379</v>
      </c>
      <c r="O14" s="1" t="s">
        <v>52</v>
      </c>
      <c r="P14" s="1" t="s">
        <v>377</v>
      </c>
      <c r="Q14" s="1" t="s">
        <v>52</v>
      </c>
      <c r="R14">
        <v>4</v>
      </c>
      <c r="S14" s="1" t="s">
        <v>52</v>
      </c>
      <c r="T14" s="3"/>
    </row>
    <row r="15" spans="1:20" ht="30" customHeight="1" x14ac:dyDescent="0.3">
      <c r="A15" s="5" t="s">
        <v>481</v>
      </c>
      <c r="B15" s="5" t="s">
        <v>52</v>
      </c>
      <c r="C15" s="5" t="s">
        <v>52</v>
      </c>
      <c r="D15" s="6">
        <v>1</v>
      </c>
      <c r="E15" s="7">
        <f>공종별내역서!F243</f>
        <v>0</v>
      </c>
      <c r="F15" s="7">
        <f t="shared" si="0"/>
        <v>0</v>
      </c>
      <c r="G15" s="7">
        <f>공종별내역서!H243</f>
        <v>0</v>
      </c>
      <c r="H15" s="7">
        <f t="shared" si="1"/>
        <v>0</v>
      </c>
      <c r="I15" s="7">
        <f>공종별내역서!J243</f>
        <v>0</v>
      </c>
      <c r="J15" s="7">
        <f t="shared" si="2"/>
        <v>0</v>
      </c>
      <c r="K15" s="7">
        <f t="shared" si="3"/>
        <v>0</v>
      </c>
      <c r="L15" s="7">
        <f t="shared" si="4"/>
        <v>0</v>
      </c>
      <c r="M15" s="5" t="s">
        <v>52</v>
      </c>
      <c r="N15" s="1" t="s">
        <v>482</v>
      </c>
      <c r="O15" s="1" t="s">
        <v>52</v>
      </c>
      <c r="P15" s="1" t="s">
        <v>377</v>
      </c>
      <c r="Q15" s="1" t="s">
        <v>52</v>
      </c>
      <c r="R15">
        <v>4</v>
      </c>
      <c r="S15" s="1" t="s">
        <v>52</v>
      </c>
      <c r="T15" s="3"/>
    </row>
    <row r="16" spans="1:20" ht="30" customHeight="1" x14ac:dyDescent="0.3">
      <c r="A16" s="5" t="s">
        <v>529</v>
      </c>
      <c r="B16" s="5" t="s">
        <v>52</v>
      </c>
      <c r="C16" s="5" t="s">
        <v>52</v>
      </c>
      <c r="D16" s="6">
        <v>1</v>
      </c>
      <c r="E16" s="7">
        <f>공종별내역서!F267</f>
        <v>0</v>
      </c>
      <c r="F16" s="7">
        <f t="shared" si="0"/>
        <v>0</v>
      </c>
      <c r="G16" s="7">
        <f>공종별내역서!H267</f>
        <v>0</v>
      </c>
      <c r="H16" s="7">
        <f t="shared" si="1"/>
        <v>0</v>
      </c>
      <c r="I16" s="7">
        <f>공종별내역서!J267</f>
        <v>0</v>
      </c>
      <c r="J16" s="7">
        <f t="shared" si="2"/>
        <v>0</v>
      </c>
      <c r="K16" s="7">
        <f t="shared" si="3"/>
        <v>0</v>
      </c>
      <c r="L16" s="7">
        <f t="shared" si="4"/>
        <v>0</v>
      </c>
      <c r="M16" s="5" t="s">
        <v>52</v>
      </c>
      <c r="N16" s="1" t="s">
        <v>530</v>
      </c>
      <c r="O16" s="1" t="s">
        <v>52</v>
      </c>
      <c r="P16" s="1" t="s">
        <v>55</v>
      </c>
      <c r="Q16" s="1" t="s">
        <v>52</v>
      </c>
      <c r="R16">
        <v>3</v>
      </c>
      <c r="S16" s="1" t="s">
        <v>52</v>
      </c>
      <c r="T16" s="3"/>
    </row>
    <row r="17" spans="1:20" ht="30" customHeight="1" x14ac:dyDescent="0.3">
      <c r="A17" s="5" t="s">
        <v>564</v>
      </c>
      <c r="B17" s="5" t="s">
        <v>52</v>
      </c>
      <c r="C17" s="5" t="s">
        <v>52</v>
      </c>
      <c r="D17" s="6">
        <v>1</v>
      </c>
      <c r="E17" s="7">
        <f>공종별내역서!F291</f>
        <v>0</v>
      </c>
      <c r="F17" s="7">
        <f t="shared" si="0"/>
        <v>0</v>
      </c>
      <c r="G17" s="7">
        <f>공종별내역서!H291</f>
        <v>0</v>
      </c>
      <c r="H17" s="7">
        <f t="shared" si="1"/>
        <v>0</v>
      </c>
      <c r="I17" s="7">
        <f>공종별내역서!J291</f>
        <v>0</v>
      </c>
      <c r="J17" s="7">
        <f t="shared" si="2"/>
        <v>0</v>
      </c>
      <c r="K17" s="7">
        <f t="shared" si="3"/>
        <v>0</v>
      </c>
      <c r="L17" s="7">
        <f t="shared" si="4"/>
        <v>0</v>
      </c>
      <c r="M17" s="5" t="s">
        <v>52</v>
      </c>
      <c r="N17" s="1" t="s">
        <v>565</v>
      </c>
      <c r="O17" s="1" t="s">
        <v>52</v>
      </c>
      <c r="P17" s="1" t="s">
        <v>55</v>
      </c>
      <c r="Q17" s="1" t="s">
        <v>52</v>
      </c>
      <c r="R17">
        <v>3</v>
      </c>
      <c r="S17" s="1" t="s">
        <v>52</v>
      </c>
      <c r="T17" s="3"/>
    </row>
    <row r="18" spans="1:20" ht="30" customHeight="1" x14ac:dyDescent="0.3">
      <c r="A18" s="5" t="s">
        <v>634</v>
      </c>
      <c r="B18" s="5" t="s">
        <v>52</v>
      </c>
      <c r="C18" s="5" t="s">
        <v>52</v>
      </c>
      <c r="D18" s="6">
        <v>1</v>
      </c>
      <c r="E18" s="7">
        <f>공종별내역서!F315</f>
        <v>0</v>
      </c>
      <c r="F18" s="7">
        <f t="shared" si="0"/>
        <v>0</v>
      </c>
      <c r="G18" s="7">
        <f>공종별내역서!H315</f>
        <v>0</v>
      </c>
      <c r="H18" s="7">
        <f t="shared" si="1"/>
        <v>0</v>
      </c>
      <c r="I18" s="7">
        <f>공종별내역서!J315</f>
        <v>0</v>
      </c>
      <c r="J18" s="7">
        <f t="shared" si="2"/>
        <v>0</v>
      </c>
      <c r="K18" s="7">
        <f t="shared" si="3"/>
        <v>0</v>
      </c>
      <c r="L18" s="7">
        <f t="shared" si="4"/>
        <v>0</v>
      </c>
      <c r="M18" s="5" t="s">
        <v>52</v>
      </c>
      <c r="N18" s="1" t="s">
        <v>635</v>
      </c>
      <c r="O18" s="1" t="s">
        <v>52</v>
      </c>
      <c r="P18" s="1" t="s">
        <v>55</v>
      </c>
      <c r="Q18" s="1" t="s">
        <v>52</v>
      </c>
      <c r="R18">
        <v>3</v>
      </c>
      <c r="S18" s="1" t="s">
        <v>52</v>
      </c>
      <c r="T18" s="3"/>
    </row>
    <row r="19" spans="1:20" ht="30" customHeight="1" x14ac:dyDescent="0.3">
      <c r="A19" s="5" t="s">
        <v>680</v>
      </c>
      <c r="B19" s="5" t="s">
        <v>52</v>
      </c>
      <c r="C19" s="5" t="s">
        <v>52</v>
      </c>
      <c r="D19" s="6">
        <v>1</v>
      </c>
      <c r="E19" s="7">
        <f>F20+F21</f>
        <v>0</v>
      </c>
      <c r="F19" s="7">
        <f t="shared" si="0"/>
        <v>0</v>
      </c>
      <c r="G19" s="7">
        <f>H20+H21</f>
        <v>0</v>
      </c>
      <c r="H19" s="7">
        <f t="shared" si="1"/>
        <v>0</v>
      </c>
      <c r="I19" s="7">
        <f>J20+J21</f>
        <v>0</v>
      </c>
      <c r="J19" s="7">
        <f t="shared" si="2"/>
        <v>0</v>
      </c>
      <c r="K19" s="7">
        <f t="shared" si="3"/>
        <v>0</v>
      </c>
      <c r="L19" s="7">
        <f t="shared" si="4"/>
        <v>0</v>
      </c>
      <c r="M19" s="5" t="s">
        <v>52</v>
      </c>
      <c r="N19" s="1" t="s">
        <v>681</v>
      </c>
      <c r="O19" s="1" t="s">
        <v>52</v>
      </c>
      <c r="P19" s="1" t="s">
        <v>52</v>
      </c>
      <c r="Q19" s="1" t="s">
        <v>682</v>
      </c>
      <c r="R19">
        <v>2</v>
      </c>
      <c r="S19" s="1" t="s">
        <v>52</v>
      </c>
      <c r="T19" s="3">
        <f>L19*1</f>
        <v>0</v>
      </c>
    </row>
    <row r="20" spans="1:20" ht="30" customHeight="1" x14ac:dyDescent="0.3">
      <c r="A20" s="5" t="s">
        <v>683</v>
      </c>
      <c r="B20" s="5" t="s">
        <v>52</v>
      </c>
      <c r="C20" s="5" t="s">
        <v>52</v>
      </c>
      <c r="D20" s="6">
        <v>1</v>
      </c>
      <c r="E20" s="7">
        <f>공종별내역서!F339</f>
        <v>0</v>
      </c>
      <c r="F20" s="7">
        <f t="shared" si="0"/>
        <v>0</v>
      </c>
      <c r="G20" s="7">
        <f>공종별내역서!H339</f>
        <v>0</v>
      </c>
      <c r="H20" s="7">
        <f t="shared" si="1"/>
        <v>0</v>
      </c>
      <c r="I20" s="7">
        <f>공종별내역서!J339</f>
        <v>0</v>
      </c>
      <c r="J20" s="7">
        <f t="shared" si="2"/>
        <v>0</v>
      </c>
      <c r="K20" s="7">
        <f t="shared" si="3"/>
        <v>0</v>
      </c>
      <c r="L20" s="7">
        <f t="shared" si="4"/>
        <v>0</v>
      </c>
      <c r="M20" s="5" t="s">
        <v>52</v>
      </c>
      <c r="N20" s="1" t="s">
        <v>684</v>
      </c>
      <c r="O20" s="1" t="s">
        <v>52</v>
      </c>
      <c r="P20" s="1" t="s">
        <v>681</v>
      </c>
      <c r="Q20" s="1" t="s">
        <v>52</v>
      </c>
      <c r="R20">
        <v>3</v>
      </c>
      <c r="S20" s="1" t="s">
        <v>52</v>
      </c>
      <c r="T20" s="3"/>
    </row>
    <row r="21" spans="1:20" ht="30" customHeight="1" x14ac:dyDescent="0.3">
      <c r="A21" s="5" t="s">
        <v>717</v>
      </c>
      <c r="B21" s="5" t="s">
        <v>52</v>
      </c>
      <c r="C21" s="5" t="s">
        <v>52</v>
      </c>
      <c r="D21" s="6">
        <v>1</v>
      </c>
      <c r="E21" s="7">
        <f>공종별내역서!F363</f>
        <v>0</v>
      </c>
      <c r="F21" s="7">
        <f t="shared" si="0"/>
        <v>0</v>
      </c>
      <c r="G21" s="7">
        <f>공종별내역서!H363</f>
        <v>0</v>
      </c>
      <c r="H21" s="7">
        <f t="shared" si="1"/>
        <v>0</v>
      </c>
      <c r="I21" s="7">
        <f>공종별내역서!J363</f>
        <v>0</v>
      </c>
      <c r="J21" s="7">
        <f t="shared" si="2"/>
        <v>0</v>
      </c>
      <c r="K21" s="7">
        <f t="shared" si="3"/>
        <v>0</v>
      </c>
      <c r="L21" s="7">
        <f t="shared" si="4"/>
        <v>0</v>
      </c>
      <c r="M21" s="5" t="s">
        <v>52</v>
      </c>
      <c r="N21" s="1" t="s">
        <v>718</v>
      </c>
      <c r="O21" s="1" t="s">
        <v>52</v>
      </c>
      <c r="P21" s="1" t="s">
        <v>681</v>
      </c>
      <c r="Q21" s="1" t="s">
        <v>52</v>
      </c>
      <c r="R21">
        <v>3</v>
      </c>
      <c r="S21" s="1" t="s">
        <v>52</v>
      </c>
      <c r="T21" s="3"/>
    </row>
    <row r="22" spans="1:20" ht="30" customHeight="1" x14ac:dyDescent="0.3">
      <c r="A22" s="5" t="s">
        <v>727</v>
      </c>
      <c r="B22" s="5" t="s">
        <v>52</v>
      </c>
      <c r="C22" s="5" t="s">
        <v>52</v>
      </c>
      <c r="D22" s="6">
        <v>1</v>
      </c>
      <c r="E22" s="7">
        <f>F23+F24+F25</f>
        <v>0</v>
      </c>
      <c r="F22" s="7">
        <f t="shared" si="0"/>
        <v>0</v>
      </c>
      <c r="G22" s="7">
        <f>H23+H24+H25</f>
        <v>0</v>
      </c>
      <c r="H22" s="7">
        <f t="shared" si="1"/>
        <v>0</v>
      </c>
      <c r="I22" s="7">
        <f>J23+J24+J25</f>
        <v>0</v>
      </c>
      <c r="J22" s="7">
        <f t="shared" si="2"/>
        <v>0</v>
      </c>
      <c r="K22" s="7">
        <f t="shared" si="3"/>
        <v>0</v>
      </c>
      <c r="L22" s="7">
        <f t="shared" si="4"/>
        <v>0</v>
      </c>
      <c r="M22" s="5" t="s">
        <v>52</v>
      </c>
      <c r="N22" s="1" t="s">
        <v>728</v>
      </c>
      <c r="O22" s="1" t="s">
        <v>52</v>
      </c>
      <c r="P22" s="1" t="s">
        <v>52</v>
      </c>
      <c r="Q22" s="1" t="s">
        <v>729</v>
      </c>
      <c r="R22">
        <v>2</v>
      </c>
      <c r="S22" s="1" t="s">
        <v>52</v>
      </c>
      <c r="T22" s="3">
        <f>L22*1</f>
        <v>0</v>
      </c>
    </row>
    <row r="23" spans="1:20" ht="30" customHeight="1" x14ac:dyDescent="0.3">
      <c r="A23" s="5" t="s">
        <v>730</v>
      </c>
      <c r="B23" s="5" t="s">
        <v>52</v>
      </c>
      <c r="C23" s="5" t="s">
        <v>52</v>
      </c>
      <c r="D23" s="6">
        <v>1</v>
      </c>
      <c r="E23" s="7">
        <f>공종별내역서!F387</f>
        <v>0</v>
      </c>
      <c r="F23" s="7">
        <f t="shared" si="0"/>
        <v>0</v>
      </c>
      <c r="G23" s="7">
        <f>공종별내역서!H387</f>
        <v>0</v>
      </c>
      <c r="H23" s="7">
        <f t="shared" si="1"/>
        <v>0</v>
      </c>
      <c r="I23" s="7">
        <f>공종별내역서!J387</f>
        <v>0</v>
      </c>
      <c r="J23" s="7">
        <f t="shared" si="2"/>
        <v>0</v>
      </c>
      <c r="K23" s="7">
        <f t="shared" si="3"/>
        <v>0</v>
      </c>
      <c r="L23" s="7">
        <f t="shared" si="4"/>
        <v>0</v>
      </c>
      <c r="M23" s="5" t="s">
        <v>52</v>
      </c>
      <c r="N23" s="1" t="s">
        <v>731</v>
      </c>
      <c r="O23" s="1" t="s">
        <v>52</v>
      </c>
      <c r="P23" s="1" t="s">
        <v>728</v>
      </c>
      <c r="Q23" s="1" t="s">
        <v>52</v>
      </c>
      <c r="R23">
        <v>3</v>
      </c>
      <c r="S23" s="1" t="s">
        <v>52</v>
      </c>
      <c r="T23" s="3"/>
    </row>
    <row r="24" spans="1:20" ht="30" customHeight="1" x14ac:dyDescent="0.3">
      <c r="A24" s="5" t="s">
        <v>738</v>
      </c>
      <c r="B24" s="5" t="s">
        <v>52</v>
      </c>
      <c r="C24" s="5" t="s">
        <v>52</v>
      </c>
      <c r="D24" s="6">
        <v>1</v>
      </c>
      <c r="E24" s="7">
        <f>공종별내역서!F411</f>
        <v>0</v>
      </c>
      <c r="F24" s="7">
        <f t="shared" si="0"/>
        <v>0</v>
      </c>
      <c r="G24" s="7">
        <f>공종별내역서!H411</f>
        <v>0</v>
      </c>
      <c r="H24" s="7">
        <f t="shared" si="1"/>
        <v>0</v>
      </c>
      <c r="I24" s="7">
        <f>공종별내역서!J411</f>
        <v>0</v>
      </c>
      <c r="J24" s="7">
        <f t="shared" si="2"/>
        <v>0</v>
      </c>
      <c r="K24" s="7">
        <f t="shared" si="3"/>
        <v>0</v>
      </c>
      <c r="L24" s="7">
        <f t="shared" si="4"/>
        <v>0</v>
      </c>
      <c r="M24" s="5" t="s">
        <v>52</v>
      </c>
      <c r="N24" s="1" t="s">
        <v>739</v>
      </c>
      <c r="O24" s="1" t="s">
        <v>52</v>
      </c>
      <c r="P24" s="1" t="s">
        <v>728</v>
      </c>
      <c r="Q24" s="1" t="s">
        <v>52</v>
      </c>
      <c r="R24">
        <v>3</v>
      </c>
      <c r="S24" s="1" t="s">
        <v>52</v>
      </c>
      <c r="T24" s="3"/>
    </row>
    <row r="25" spans="1:20" ht="30" customHeight="1" x14ac:dyDescent="0.3">
      <c r="A25" s="5" t="s">
        <v>757</v>
      </c>
      <c r="B25" s="5" t="s">
        <v>52</v>
      </c>
      <c r="C25" s="5" t="s">
        <v>52</v>
      </c>
      <c r="D25" s="6">
        <v>1</v>
      </c>
      <c r="E25" s="7">
        <f>공종별내역서!F435</f>
        <v>0</v>
      </c>
      <c r="F25" s="7">
        <f t="shared" si="0"/>
        <v>0</v>
      </c>
      <c r="G25" s="7">
        <f>공종별내역서!H435</f>
        <v>0</v>
      </c>
      <c r="H25" s="7">
        <f t="shared" si="1"/>
        <v>0</v>
      </c>
      <c r="I25" s="7">
        <f>공종별내역서!J435</f>
        <v>0</v>
      </c>
      <c r="J25" s="7">
        <f t="shared" si="2"/>
        <v>0</v>
      </c>
      <c r="K25" s="7">
        <f t="shared" si="3"/>
        <v>0</v>
      </c>
      <c r="L25" s="7">
        <f t="shared" si="4"/>
        <v>0</v>
      </c>
      <c r="M25" s="5" t="s">
        <v>52</v>
      </c>
      <c r="N25" s="1" t="s">
        <v>758</v>
      </c>
      <c r="O25" s="1" t="s">
        <v>52</v>
      </c>
      <c r="P25" s="1" t="s">
        <v>728</v>
      </c>
      <c r="Q25" s="1" t="s">
        <v>52</v>
      </c>
      <c r="R25">
        <v>3</v>
      </c>
      <c r="S25" s="1" t="s">
        <v>52</v>
      </c>
      <c r="T25" s="3"/>
    </row>
    <row r="26" spans="1:20" ht="30" customHeight="1" x14ac:dyDescent="0.3">
      <c r="A26" s="5" t="s">
        <v>768</v>
      </c>
      <c r="B26" s="5" t="s">
        <v>52</v>
      </c>
      <c r="C26" s="5" t="s">
        <v>52</v>
      </c>
      <c r="D26" s="6">
        <v>1</v>
      </c>
      <c r="E26" s="7">
        <f>F27+F28</f>
        <v>0</v>
      </c>
      <c r="F26" s="7">
        <f t="shared" si="0"/>
        <v>0</v>
      </c>
      <c r="G26" s="7">
        <f>H27+H28</f>
        <v>0</v>
      </c>
      <c r="H26" s="7">
        <f t="shared" si="1"/>
        <v>0</v>
      </c>
      <c r="I26" s="7">
        <f>J27+J28</f>
        <v>0</v>
      </c>
      <c r="J26" s="7">
        <f t="shared" si="2"/>
        <v>0</v>
      </c>
      <c r="K26" s="7">
        <f t="shared" si="3"/>
        <v>0</v>
      </c>
      <c r="L26" s="7">
        <f t="shared" si="4"/>
        <v>0</v>
      </c>
      <c r="M26" s="5" t="s">
        <v>52</v>
      </c>
      <c r="N26" s="1" t="s">
        <v>769</v>
      </c>
      <c r="O26" s="1" t="s">
        <v>52</v>
      </c>
      <c r="P26" s="1" t="s">
        <v>52</v>
      </c>
      <c r="Q26" s="1" t="s">
        <v>770</v>
      </c>
      <c r="R26">
        <v>2</v>
      </c>
      <c r="S26" s="1" t="s">
        <v>52</v>
      </c>
      <c r="T26" s="3">
        <f>L26*1</f>
        <v>0</v>
      </c>
    </row>
    <row r="27" spans="1:20" ht="30" customHeight="1" x14ac:dyDescent="0.3">
      <c r="A27" s="5" t="s">
        <v>771</v>
      </c>
      <c r="B27" s="5" t="s">
        <v>52</v>
      </c>
      <c r="C27" s="5" t="s">
        <v>52</v>
      </c>
      <c r="D27" s="6">
        <v>1</v>
      </c>
      <c r="E27" s="7">
        <f>공종별내역서!F459</f>
        <v>0</v>
      </c>
      <c r="F27" s="7">
        <f t="shared" si="0"/>
        <v>0</v>
      </c>
      <c r="G27" s="7">
        <f>공종별내역서!H459</f>
        <v>0</v>
      </c>
      <c r="H27" s="7">
        <f t="shared" si="1"/>
        <v>0</v>
      </c>
      <c r="I27" s="7">
        <f>공종별내역서!J459</f>
        <v>0</v>
      </c>
      <c r="J27" s="7">
        <f t="shared" si="2"/>
        <v>0</v>
      </c>
      <c r="K27" s="7">
        <f t="shared" si="3"/>
        <v>0</v>
      </c>
      <c r="L27" s="7">
        <f t="shared" si="4"/>
        <v>0</v>
      </c>
      <c r="M27" s="5" t="s">
        <v>52</v>
      </c>
      <c r="N27" s="1" t="s">
        <v>772</v>
      </c>
      <c r="O27" s="1" t="s">
        <v>52</v>
      </c>
      <c r="P27" s="1" t="s">
        <v>769</v>
      </c>
      <c r="Q27" s="1" t="s">
        <v>52</v>
      </c>
      <c r="R27">
        <v>3</v>
      </c>
      <c r="S27" s="1" t="s">
        <v>52</v>
      </c>
      <c r="T27" s="3"/>
    </row>
    <row r="28" spans="1:20" ht="30" customHeight="1" x14ac:dyDescent="0.3">
      <c r="A28" s="5" t="s">
        <v>777</v>
      </c>
      <c r="B28" s="5" t="s">
        <v>52</v>
      </c>
      <c r="C28" s="5" t="s">
        <v>52</v>
      </c>
      <c r="D28" s="6">
        <v>1</v>
      </c>
      <c r="E28" s="7">
        <f>공종별내역서!F483</f>
        <v>0</v>
      </c>
      <c r="F28" s="7">
        <f t="shared" si="0"/>
        <v>0</v>
      </c>
      <c r="G28" s="7">
        <f>공종별내역서!H483</f>
        <v>0</v>
      </c>
      <c r="H28" s="7">
        <f t="shared" si="1"/>
        <v>0</v>
      </c>
      <c r="I28" s="7">
        <f>공종별내역서!J483</f>
        <v>0</v>
      </c>
      <c r="J28" s="7">
        <f t="shared" si="2"/>
        <v>0</v>
      </c>
      <c r="K28" s="7">
        <f t="shared" si="3"/>
        <v>0</v>
      </c>
      <c r="L28" s="7">
        <f t="shared" si="4"/>
        <v>0</v>
      </c>
      <c r="M28" s="5" t="s">
        <v>52</v>
      </c>
      <c r="N28" s="1" t="s">
        <v>778</v>
      </c>
      <c r="O28" s="1" t="s">
        <v>52</v>
      </c>
      <c r="P28" s="1" t="s">
        <v>769</v>
      </c>
      <c r="Q28" s="1" t="s">
        <v>52</v>
      </c>
      <c r="R28">
        <v>3</v>
      </c>
      <c r="S28" s="1" t="s">
        <v>52</v>
      </c>
      <c r="T28" s="3"/>
    </row>
    <row r="29" spans="1:20" ht="30" customHeight="1" x14ac:dyDescent="0.3">
      <c r="A29" s="5" t="s">
        <v>783</v>
      </c>
      <c r="B29" s="5" t="s">
        <v>52</v>
      </c>
      <c r="C29" s="5" t="s">
        <v>52</v>
      </c>
      <c r="D29" s="6">
        <v>1</v>
      </c>
      <c r="E29" s="7">
        <f>공종별내역서!F507</f>
        <v>0</v>
      </c>
      <c r="F29" s="7">
        <f t="shared" si="0"/>
        <v>0</v>
      </c>
      <c r="G29" s="7">
        <f>공종별내역서!H507</f>
        <v>0</v>
      </c>
      <c r="H29" s="7">
        <f t="shared" si="1"/>
        <v>0</v>
      </c>
      <c r="I29" s="7">
        <f>공종별내역서!J507</f>
        <v>0</v>
      </c>
      <c r="J29" s="7">
        <f t="shared" si="2"/>
        <v>0</v>
      </c>
      <c r="K29" s="7">
        <f t="shared" si="3"/>
        <v>0</v>
      </c>
      <c r="L29" s="7">
        <f t="shared" si="4"/>
        <v>0</v>
      </c>
      <c r="M29" s="5" t="s">
        <v>52</v>
      </c>
      <c r="N29" s="1" t="s">
        <v>784</v>
      </c>
      <c r="O29" s="1" t="s">
        <v>52</v>
      </c>
      <c r="P29" s="1" t="s">
        <v>52</v>
      </c>
      <c r="Q29" s="1" t="s">
        <v>785</v>
      </c>
      <c r="R29">
        <v>2</v>
      </c>
      <c r="S29" s="1" t="s">
        <v>52</v>
      </c>
      <c r="T29" s="3">
        <f>L29*1</f>
        <v>0</v>
      </c>
    </row>
    <row r="30" spans="1:20" ht="30" customHeight="1" x14ac:dyDescent="0.3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T30" s="3"/>
    </row>
    <row r="31" spans="1:20" ht="30" customHeight="1" x14ac:dyDescent="0.3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T31" s="3"/>
    </row>
    <row r="32" spans="1:20" ht="30" customHeight="1" x14ac:dyDescent="0.3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T32" s="3"/>
    </row>
    <row r="33" spans="1:20" ht="30" customHeight="1" x14ac:dyDescent="0.3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T33" s="3"/>
    </row>
    <row r="34" spans="1:20" ht="30" customHeight="1" x14ac:dyDescent="0.3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T34" s="3"/>
    </row>
    <row r="35" spans="1:20" ht="30" customHeight="1" x14ac:dyDescent="0.3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T35" s="3"/>
    </row>
    <row r="36" spans="1:20" ht="30" customHeight="1" x14ac:dyDescent="0.3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T36" s="3"/>
    </row>
    <row r="37" spans="1:20" ht="30" customHeight="1" x14ac:dyDescent="0.3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T37" s="3"/>
    </row>
    <row r="38" spans="1:20" ht="30" customHeight="1" x14ac:dyDescent="0.3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T38" s="3"/>
    </row>
    <row r="39" spans="1:20" ht="30" customHeight="1" x14ac:dyDescent="0.3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T39" s="3"/>
    </row>
    <row r="40" spans="1:20" ht="30" customHeight="1" x14ac:dyDescent="0.3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T40" s="3"/>
    </row>
    <row r="41" spans="1:20" ht="30" customHeight="1" x14ac:dyDescent="0.3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T41" s="3"/>
    </row>
    <row r="42" spans="1:20" ht="30" customHeight="1" x14ac:dyDescent="0.3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T42" s="3"/>
    </row>
    <row r="43" spans="1:20" ht="30" customHeight="1" x14ac:dyDescent="0.3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T43" s="3"/>
    </row>
    <row r="44" spans="1:20" ht="30" customHeight="1" x14ac:dyDescent="0.3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T44" s="3"/>
    </row>
    <row r="45" spans="1:20" ht="30" customHeight="1" x14ac:dyDescent="0.3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T45" s="3"/>
    </row>
    <row r="46" spans="1:20" ht="30" customHeight="1" x14ac:dyDescent="0.3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T46" s="3"/>
    </row>
    <row r="47" spans="1:20" ht="30" customHeight="1" x14ac:dyDescent="0.3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T47" s="3"/>
    </row>
    <row r="48" spans="1:20" ht="30" customHeight="1" x14ac:dyDescent="0.3">
      <c r="A48" s="5" t="s">
        <v>183</v>
      </c>
      <c r="B48" s="6"/>
      <c r="C48" s="6"/>
      <c r="D48" s="6"/>
      <c r="E48" s="6"/>
      <c r="F48" s="7">
        <f>F5</f>
        <v>0</v>
      </c>
      <c r="G48" s="6"/>
      <c r="H48" s="7">
        <f>H5</f>
        <v>0</v>
      </c>
      <c r="I48" s="6"/>
      <c r="J48" s="7">
        <f>J5</f>
        <v>0</v>
      </c>
      <c r="K48" s="6"/>
      <c r="L48" s="7">
        <f>L5</f>
        <v>0</v>
      </c>
      <c r="M48" s="6"/>
      <c r="T48" s="3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1255E-0FB0-4BB2-B3D8-BAB1B0AEA540}">
  <sheetPr>
    <pageSetUpPr fitToPage="1"/>
  </sheetPr>
  <dimension ref="A1:AV507"/>
  <sheetViews>
    <sheetView tabSelected="1" view="pageBreakPreview" topLeftCell="A247" zoomScale="85" zoomScaleNormal="100" zoomScaleSheetLayoutView="85" workbookViewId="0">
      <selection activeCell="AY101" sqref="AY10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1" t="s">
        <v>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48" ht="30" customHeight="1" x14ac:dyDescent="0.3">
      <c r="A2" s="22" t="s">
        <v>2</v>
      </c>
      <c r="B2" s="22" t="s">
        <v>3</v>
      </c>
      <c r="C2" s="22" t="s">
        <v>4</v>
      </c>
      <c r="D2" s="22" t="s">
        <v>5</v>
      </c>
      <c r="E2" s="22" t="s">
        <v>6</v>
      </c>
      <c r="F2" s="22"/>
      <c r="G2" s="22" t="s">
        <v>9</v>
      </c>
      <c r="H2" s="22"/>
      <c r="I2" s="22" t="s">
        <v>10</v>
      </c>
      <c r="J2" s="22"/>
      <c r="K2" s="22" t="s">
        <v>11</v>
      </c>
      <c r="L2" s="22"/>
      <c r="M2" s="22" t="s">
        <v>12</v>
      </c>
      <c r="N2" s="21" t="s">
        <v>20</v>
      </c>
      <c r="O2" s="21" t="s">
        <v>14</v>
      </c>
      <c r="P2" s="21" t="s">
        <v>21</v>
      </c>
      <c r="Q2" s="21" t="s">
        <v>13</v>
      </c>
      <c r="R2" s="21" t="s">
        <v>22</v>
      </c>
      <c r="S2" s="21" t="s">
        <v>23</v>
      </c>
      <c r="T2" s="21" t="s">
        <v>24</v>
      </c>
      <c r="U2" s="21" t="s">
        <v>25</v>
      </c>
      <c r="V2" s="21" t="s">
        <v>26</v>
      </c>
      <c r="W2" s="21" t="s">
        <v>27</v>
      </c>
      <c r="X2" s="21" t="s">
        <v>28</v>
      </c>
      <c r="Y2" s="21" t="s">
        <v>29</v>
      </c>
      <c r="Z2" s="21" t="s">
        <v>30</v>
      </c>
      <c r="AA2" s="21" t="s">
        <v>31</v>
      </c>
      <c r="AB2" s="21" t="s">
        <v>32</v>
      </c>
      <c r="AC2" s="21" t="s">
        <v>33</v>
      </c>
      <c r="AD2" s="21" t="s">
        <v>34</v>
      </c>
      <c r="AE2" s="21" t="s">
        <v>35</v>
      </c>
      <c r="AF2" s="21" t="s">
        <v>36</v>
      </c>
      <c r="AG2" s="21" t="s">
        <v>37</v>
      </c>
      <c r="AH2" s="21" t="s">
        <v>38</v>
      </c>
      <c r="AI2" s="21" t="s">
        <v>39</v>
      </c>
      <c r="AJ2" s="21" t="s">
        <v>40</v>
      </c>
      <c r="AK2" s="21" t="s">
        <v>41</v>
      </c>
      <c r="AL2" s="21" t="s">
        <v>42</v>
      </c>
      <c r="AM2" s="21" t="s">
        <v>43</v>
      </c>
      <c r="AN2" s="21" t="s">
        <v>44</v>
      </c>
      <c r="AO2" s="21" t="s">
        <v>45</v>
      </c>
      <c r="AP2" s="21" t="s">
        <v>46</v>
      </c>
      <c r="AQ2" s="21" t="s">
        <v>47</v>
      </c>
      <c r="AR2" s="21" t="s">
        <v>48</v>
      </c>
      <c r="AS2" s="21" t="s">
        <v>16</v>
      </c>
      <c r="AT2" s="21" t="s">
        <v>17</v>
      </c>
      <c r="AU2" s="21" t="s">
        <v>49</v>
      </c>
      <c r="AV2" s="21" t="s">
        <v>50</v>
      </c>
    </row>
    <row r="3" spans="1:48" ht="30" customHeight="1" x14ac:dyDescent="0.3">
      <c r="A3" s="22"/>
      <c r="B3" s="22"/>
      <c r="C3" s="22"/>
      <c r="D3" s="22"/>
      <c r="E3" s="2" t="s">
        <v>7</v>
      </c>
      <c r="F3" s="2" t="s">
        <v>8</v>
      </c>
      <c r="G3" s="2" t="s">
        <v>7</v>
      </c>
      <c r="H3" s="2" t="s">
        <v>8</v>
      </c>
      <c r="I3" s="2" t="s">
        <v>7</v>
      </c>
      <c r="J3" s="2" t="s">
        <v>8</v>
      </c>
      <c r="K3" s="2" t="s">
        <v>7</v>
      </c>
      <c r="L3" s="2" t="s">
        <v>8</v>
      </c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</row>
    <row r="4" spans="1:48" ht="30" customHeight="1" x14ac:dyDescent="0.3">
      <c r="A4" s="5" t="s">
        <v>56</v>
      </c>
      <c r="B4" s="5" t="s">
        <v>52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Q4" s="1" t="s">
        <v>57</v>
      </c>
    </row>
    <row r="5" spans="1:48" ht="30" customHeight="1" x14ac:dyDescent="0.3">
      <c r="A5" s="5" t="s">
        <v>58</v>
      </c>
      <c r="B5" s="5" t="s">
        <v>59</v>
      </c>
      <c r="C5" s="5" t="s">
        <v>60</v>
      </c>
      <c r="D5" s="6">
        <v>3</v>
      </c>
      <c r="E5" s="8"/>
      <c r="F5" s="8"/>
      <c r="G5" s="8"/>
      <c r="H5" s="8"/>
      <c r="I5" s="8"/>
      <c r="J5" s="8"/>
      <c r="K5" s="8"/>
      <c r="L5" s="8">
        <f t="shared" ref="L5:L30" si="0">TRUNC(F5+H5+J5, 0)</f>
        <v>0</v>
      </c>
      <c r="M5" s="5" t="s">
        <v>52</v>
      </c>
      <c r="N5" s="1" t="s">
        <v>61</v>
      </c>
      <c r="O5" s="1" t="s">
        <v>52</v>
      </c>
      <c r="P5" s="1" t="s">
        <v>52</v>
      </c>
      <c r="Q5" s="1" t="s">
        <v>57</v>
      </c>
      <c r="R5" s="1" t="s">
        <v>62</v>
      </c>
      <c r="S5" s="1" t="s">
        <v>62</v>
      </c>
      <c r="T5" s="1" t="s">
        <v>63</v>
      </c>
      <c r="AR5" s="1" t="s">
        <v>52</v>
      </c>
      <c r="AS5" s="1" t="s">
        <v>52</v>
      </c>
      <c r="AU5" s="1" t="s">
        <v>64</v>
      </c>
      <c r="AV5">
        <v>4</v>
      </c>
    </row>
    <row r="6" spans="1:48" ht="30" customHeight="1" x14ac:dyDescent="0.3">
      <c r="A6" s="5" t="s">
        <v>65</v>
      </c>
      <c r="B6" s="5" t="s">
        <v>66</v>
      </c>
      <c r="C6" s="5" t="s">
        <v>60</v>
      </c>
      <c r="D6" s="6">
        <v>3</v>
      </c>
      <c r="E6" s="8"/>
      <c r="F6" s="8"/>
      <c r="G6" s="8"/>
      <c r="H6" s="8"/>
      <c r="I6" s="8"/>
      <c r="J6" s="8"/>
      <c r="K6" s="8"/>
      <c r="L6" s="8">
        <f t="shared" si="0"/>
        <v>0</v>
      </c>
      <c r="M6" s="5" t="s">
        <v>52</v>
      </c>
      <c r="N6" s="1" t="s">
        <v>67</v>
      </c>
      <c r="O6" s="1" t="s">
        <v>52</v>
      </c>
      <c r="P6" s="1" t="s">
        <v>52</v>
      </c>
      <c r="Q6" s="1" t="s">
        <v>57</v>
      </c>
      <c r="R6" s="1" t="s">
        <v>62</v>
      </c>
      <c r="S6" s="1" t="s">
        <v>62</v>
      </c>
      <c r="T6" s="1" t="s">
        <v>63</v>
      </c>
      <c r="AR6" s="1" t="s">
        <v>52</v>
      </c>
      <c r="AS6" s="1" t="s">
        <v>52</v>
      </c>
      <c r="AU6" s="1" t="s">
        <v>68</v>
      </c>
      <c r="AV6">
        <v>5</v>
      </c>
    </row>
    <row r="7" spans="1:48" ht="30" customHeight="1" x14ac:dyDescent="0.3">
      <c r="A7" s="5" t="s">
        <v>69</v>
      </c>
      <c r="B7" s="5" t="s">
        <v>70</v>
      </c>
      <c r="C7" s="5" t="s">
        <v>60</v>
      </c>
      <c r="D7" s="6">
        <v>3</v>
      </c>
      <c r="E7" s="8"/>
      <c r="F7" s="8"/>
      <c r="G7" s="8"/>
      <c r="H7" s="8"/>
      <c r="I7" s="8"/>
      <c r="J7" s="8"/>
      <c r="K7" s="8"/>
      <c r="L7" s="8">
        <f t="shared" si="0"/>
        <v>0</v>
      </c>
      <c r="M7" s="5" t="s">
        <v>52</v>
      </c>
      <c r="N7" s="1" t="s">
        <v>71</v>
      </c>
      <c r="O7" s="1" t="s">
        <v>52</v>
      </c>
      <c r="P7" s="1" t="s">
        <v>52</v>
      </c>
      <c r="Q7" s="1" t="s">
        <v>57</v>
      </c>
      <c r="R7" s="1" t="s">
        <v>62</v>
      </c>
      <c r="S7" s="1" t="s">
        <v>62</v>
      </c>
      <c r="T7" s="1" t="s">
        <v>63</v>
      </c>
      <c r="AR7" s="1" t="s">
        <v>52</v>
      </c>
      <c r="AS7" s="1" t="s">
        <v>52</v>
      </c>
      <c r="AU7" s="1" t="s">
        <v>72</v>
      </c>
      <c r="AV7">
        <v>6</v>
      </c>
    </row>
    <row r="8" spans="1:48" ht="30" customHeight="1" x14ac:dyDescent="0.3">
      <c r="A8" s="5" t="s">
        <v>73</v>
      </c>
      <c r="B8" s="5" t="s">
        <v>74</v>
      </c>
      <c r="C8" s="5" t="s">
        <v>60</v>
      </c>
      <c r="D8" s="6">
        <v>1</v>
      </c>
      <c r="E8" s="8"/>
      <c r="F8" s="8"/>
      <c r="G8" s="8"/>
      <c r="H8" s="8"/>
      <c r="I8" s="8"/>
      <c r="J8" s="8"/>
      <c r="K8" s="8"/>
      <c r="L8" s="8">
        <f t="shared" si="0"/>
        <v>0</v>
      </c>
      <c r="M8" s="5" t="s">
        <v>52</v>
      </c>
      <c r="N8" s="1" t="s">
        <v>75</v>
      </c>
      <c r="O8" s="1" t="s">
        <v>52</v>
      </c>
      <c r="P8" s="1" t="s">
        <v>52</v>
      </c>
      <c r="Q8" s="1" t="s">
        <v>57</v>
      </c>
      <c r="R8" s="1" t="s">
        <v>62</v>
      </c>
      <c r="S8" s="1" t="s">
        <v>62</v>
      </c>
      <c r="T8" s="1" t="s">
        <v>63</v>
      </c>
      <c r="AR8" s="1" t="s">
        <v>52</v>
      </c>
      <c r="AS8" s="1" t="s">
        <v>52</v>
      </c>
      <c r="AU8" s="1" t="s">
        <v>76</v>
      </c>
      <c r="AV8">
        <v>7</v>
      </c>
    </row>
    <row r="9" spans="1:48" ht="30" customHeight="1" x14ac:dyDescent="0.3">
      <c r="A9" s="5" t="s">
        <v>73</v>
      </c>
      <c r="B9" s="5" t="s">
        <v>77</v>
      </c>
      <c r="C9" s="5" t="s">
        <v>60</v>
      </c>
      <c r="D9" s="6">
        <v>6</v>
      </c>
      <c r="E9" s="8"/>
      <c r="F9" s="8"/>
      <c r="G9" s="8"/>
      <c r="H9" s="8"/>
      <c r="I9" s="8"/>
      <c r="J9" s="8"/>
      <c r="K9" s="8"/>
      <c r="L9" s="8">
        <f t="shared" si="0"/>
        <v>0</v>
      </c>
      <c r="M9" s="5" t="s">
        <v>52</v>
      </c>
      <c r="N9" s="1" t="s">
        <v>78</v>
      </c>
      <c r="O9" s="1" t="s">
        <v>52</v>
      </c>
      <c r="P9" s="1" t="s">
        <v>52</v>
      </c>
      <c r="Q9" s="1" t="s">
        <v>57</v>
      </c>
      <c r="R9" s="1" t="s">
        <v>62</v>
      </c>
      <c r="S9" s="1" t="s">
        <v>62</v>
      </c>
      <c r="T9" s="1" t="s">
        <v>63</v>
      </c>
      <c r="AR9" s="1" t="s">
        <v>52</v>
      </c>
      <c r="AS9" s="1" t="s">
        <v>52</v>
      </c>
      <c r="AU9" s="1" t="s">
        <v>79</v>
      </c>
      <c r="AV9">
        <v>8</v>
      </c>
    </row>
    <row r="10" spans="1:48" ht="30" customHeight="1" x14ac:dyDescent="0.3">
      <c r="A10" s="5" t="s">
        <v>80</v>
      </c>
      <c r="B10" s="5" t="s">
        <v>81</v>
      </c>
      <c r="C10" s="5" t="s">
        <v>82</v>
      </c>
      <c r="D10" s="6">
        <v>36</v>
      </c>
      <c r="E10" s="8"/>
      <c r="F10" s="8"/>
      <c r="G10" s="8"/>
      <c r="H10" s="8"/>
      <c r="I10" s="8"/>
      <c r="J10" s="8"/>
      <c r="K10" s="8"/>
      <c r="L10" s="8">
        <f t="shared" si="0"/>
        <v>0</v>
      </c>
      <c r="M10" s="5" t="s">
        <v>83</v>
      </c>
      <c r="N10" s="1" t="s">
        <v>84</v>
      </c>
      <c r="O10" s="1" t="s">
        <v>52</v>
      </c>
      <c r="P10" s="1" t="s">
        <v>52</v>
      </c>
      <c r="Q10" s="1" t="s">
        <v>57</v>
      </c>
      <c r="R10" s="1" t="s">
        <v>63</v>
      </c>
      <c r="S10" s="1" t="s">
        <v>62</v>
      </c>
      <c r="T10" s="1" t="s">
        <v>62</v>
      </c>
      <c r="AR10" s="1" t="s">
        <v>52</v>
      </c>
      <c r="AS10" s="1" t="s">
        <v>52</v>
      </c>
      <c r="AU10" s="1" t="s">
        <v>85</v>
      </c>
      <c r="AV10">
        <v>9</v>
      </c>
    </row>
    <row r="11" spans="1:48" ht="30" customHeight="1" x14ac:dyDescent="0.3">
      <c r="A11" s="5" t="s">
        <v>86</v>
      </c>
      <c r="B11" s="5" t="s">
        <v>87</v>
      </c>
      <c r="C11" s="5" t="s">
        <v>82</v>
      </c>
      <c r="D11" s="6">
        <v>59</v>
      </c>
      <c r="E11" s="8"/>
      <c r="F11" s="8"/>
      <c r="G11" s="8"/>
      <c r="H11" s="8"/>
      <c r="I11" s="8"/>
      <c r="J11" s="8"/>
      <c r="K11" s="8"/>
      <c r="L11" s="8">
        <f t="shared" si="0"/>
        <v>0</v>
      </c>
      <c r="M11" s="5" t="s">
        <v>88</v>
      </c>
      <c r="N11" s="1" t="s">
        <v>89</v>
      </c>
      <c r="O11" s="1" t="s">
        <v>52</v>
      </c>
      <c r="P11" s="1" t="s">
        <v>52</v>
      </c>
      <c r="Q11" s="1" t="s">
        <v>57</v>
      </c>
      <c r="R11" s="1" t="s">
        <v>63</v>
      </c>
      <c r="S11" s="1" t="s">
        <v>62</v>
      </c>
      <c r="T11" s="1" t="s">
        <v>62</v>
      </c>
      <c r="AR11" s="1" t="s">
        <v>52</v>
      </c>
      <c r="AS11" s="1" t="s">
        <v>52</v>
      </c>
      <c r="AU11" s="1" t="s">
        <v>90</v>
      </c>
      <c r="AV11">
        <v>10</v>
      </c>
    </row>
    <row r="12" spans="1:48" ht="30" customHeight="1" x14ac:dyDescent="0.3">
      <c r="A12" s="5" t="s">
        <v>86</v>
      </c>
      <c r="B12" s="5" t="s">
        <v>91</v>
      </c>
      <c r="C12" s="5" t="s">
        <v>82</v>
      </c>
      <c r="D12" s="6">
        <v>4</v>
      </c>
      <c r="E12" s="8"/>
      <c r="F12" s="8"/>
      <c r="G12" s="8"/>
      <c r="H12" s="8"/>
      <c r="I12" s="8"/>
      <c r="J12" s="8"/>
      <c r="K12" s="8"/>
      <c r="L12" s="8">
        <f t="shared" si="0"/>
        <v>0</v>
      </c>
      <c r="M12" s="5" t="s">
        <v>92</v>
      </c>
      <c r="N12" s="1" t="s">
        <v>93</v>
      </c>
      <c r="O12" s="1" t="s">
        <v>52</v>
      </c>
      <c r="P12" s="1" t="s">
        <v>52</v>
      </c>
      <c r="Q12" s="1" t="s">
        <v>57</v>
      </c>
      <c r="R12" s="1" t="s">
        <v>63</v>
      </c>
      <c r="S12" s="1" t="s">
        <v>62</v>
      </c>
      <c r="T12" s="1" t="s">
        <v>62</v>
      </c>
      <c r="AR12" s="1" t="s">
        <v>52</v>
      </c>
      <c r="AS12" s="1" t="s">
        <v>52</v>
      </c>
      <c r="AU12" s="1" t="s">
        <v>94</v>
      </c>
      <c r="AV12">
        <v>11</v>
      </c>
    </row>
    <row r="13" spans="1:48" ht="30" customHeight="1" x14ac:dyDescent="0.3">
      <c r="A13" s="5" t="s">
        <v>86</v>
      </c>
      <c r="B13" s="5" t="s">
        <v>95</v>
      </c>
      <c r="C13" s="5" t="s">
        <v>82</v>
      </c>
      <c r="D13" s="6">
        <v>20</v>
      </c>
      <c r="E13" s="8"/>
      <c r="F13" s="8"/>
      <c r="G13" s="8"/>
      <c r="H13" s="8"/>
      <c r="I13" s="8"/>
      <c r="J13" s="8"/>
      <c r="K13" s="8"/>
      <c r="L13" s="8">
        <f t="shared" si="0"/>
        <v>0</v>
      </c>
      <c r="M13" s="5" t="s">
        <v>96</v>
      </c>
      <c r="N13" s="1" t="s">
        <v>97</v>
      </c>
      <c r="O13" s="1" t="s">
        <v>52</v>
      </c>
      <c r="P13" s="1" t="s">
        <v>52</v>
      </c>
      <c r="Q13" s="1" t="s">
        <v>57</v>
      </c>
      <c r="R13" s="1" t="s">
        <v>63</v>
      </c>
      <c r="S13" s="1" t="s">
        <v>62</v>
      </c>
      <c r="T13" s="1" t="s">
        <v>62</v>
      </c>
      <c r="AR13" s="1" t="s">
        <v>52</v>
      </c>
      <c r="AS13" s="1" t="s">
        <v>52</v>
      </c>
      <c r="AU13" s="1" t="s">
        <v>98</v>
      </c>
      <c r="AV13">
        <v>12</v>
      </c>
    </row>
    <row r="14" spans="1:48" ht="30" customHeight="1" x14ac:dyDescent="0.3">
      <c r="A14" s="5" t="s">
        <v>99</v>
      </c>
      <c r="B14" s="5" t="s">
        <v>100</v>
      </c>
      <c r="C14" s="5" t="s">
        <v>82</v>
      </c>
      <c r="D14" s="6">
        <v>54</v>
      </c>
      <c r="E14" s="8"/>
      <c r="F14" s="8"/>
      <c r="G14" s="8"/>
      <c r="H14" s="8"/>
      <c r="I14" s="8"/>
      <c r="J14" s="8"/>
      <c r="K14" s="8"/>
      <c r="L14" s="8">
        <f t="shared" si="0"/>
        <v>0</v>
      </c>
      <c r="M14" s="5" t="s">
        <v>101</v>
      </c>
      <c r="N14" s="1" t="s">
        <v>102</v>
      </c>
      <c r="O14" s="1" t="s">
        <v>52</v>
      </c>
      <c r="P14" s="1" t="s">
        <v>52</v>
      </c>
      <c r="Q14" s="1" t="s">
        <v>57</v>
      </c>
      <c r="R14" s="1" t="s">
        <v>63</v>
      </c>
      <c r="S14" s="1" t="s">
        <v>62</v>
      </c>
      <c r="T14" s="1" t="s">
        <v>62</v>
      </c>
      <c r="AR14" s="1" t="s">
        <v>52</v>
      </c>
      <c r="AS14" s="1" t="s">
        <v>52</v>
      </c>
      <c r="AU14" s="1" t="s">
        <v>103</v>
      </c>
      <c r="AV14">
        <v>13</v>
      </c>
    </row>
    <row r="15" spans="1:48" ht="30" customHeight="1" x14ac:dyDescent="0.3">
      <c r="A15" s="5" t="s">
        <v>104</v>
      </c>
      <c r="B15" s="5" t="s">
        <v>105</v>
      </c>
      <c r="C15" s="5" t="s">
        <v>82</v>
      </c>
      <c r="D15" s="6">
        <v>10</v>
      </c>
      <c r="E15" s="8"/>
      <c r="F15" s="8"/>
      <c r="G15" s="8"/>
      <c r="H15" s="8"/>
      <c r="I15" s="8"/>
      <c r="J15" s="8"/>
      <c r="K15" s="8"/>
      <c r="L15" s="8">
        <f t="shared" si="0"/>
        <v>0</v>
      </c>
      <c r="M15" s="5" t="s">
        <v>106</v>
      </c>
      <c r="N15" s="1" t="s">
        <v>107</v>
      </c>
      <c r="O15" s="1" t="s">
        <v>52</v>
      </c>
      <c r="P15" s="1" t="s">
        <v>52</v>
      </c>
      <c r="Q15" s="1" t="s">
        <v>57</v>
      </c>
      <c r="R15" s="1" t="s">
        <v>63</v>
      </c>
      <c r="S15" s="1" t="s">
        <v>62</v>
      </c>
      <c r="T15" s="1" t="s">
        <v>62</v>
      </c>
      <c r="AR15" s="1" t="s">
        <v>52</v>
      </c>
      <c r="AS15" s="1" t="s">
        <v>52</v>
      </c>
      <c r="AU15" s="1" t="s">
        <v>108</v>
      </c>
      <c r="AV15">
        <v>14</v>
      </c>
    </row>
    <row r="16" spans="1:48" ht="30" customHeight="1" x14ac:dyDescent="0.3">
      <c r="A16" s="5" t="s">
        <v>104</v>
      </c>
      <c r="B16" s="5" t="s">
        <v>109</v>
      </c>
      <c r="C16" s="5" t="s">
        <v>82</v>
      </c>
      <c r="D16" s="6">
        <v>53</v>
      </c>
      <c r="E16" s="8"/>
      <c r="F16" s="8"/>
      <c r="G16" s="8"/>
      <c r="H16" s="8"/>
      <c r="I16" s="8"/>
      <c r="J16" s="8"/>
      <c r="K16" s="8"/>
      <c r="L16" s="8">
        <f t="shared" si="0"/>
        <v>0</v>
      </c>
      <c r="M16" s="5" t="s">
        <v>110</v>
      </c>
      <c r="N16" s="1" t="s">
        <v>111</v>
      </c>
      <c r="O16" s="1" t="s">
        <v>52</v>
      </c>
      <c r="P16" s="1" t="s">
        <v>52</v>
      </c>
      <c r="Q16" s="1" t="s">
        <v>57</v>
      </c>
      <c r="R16" s="1" t="s">
        <v>63</v>
      </c>
      <c r="S16" s="1" t="s">
        <v>62</v>
      </c>
      <c r="T16" s="1" t="s">
        <v>62</v>
      </c>
      <c r="AR16" s="1" t="s">
        <v>52</v>
      </c>
      <c r="AS16" s="1" t="s">
        <v>52</v>
      </c>
      <c r="AU16" s="1" t="s">
        <v>112</v>
      </c>
      <c r="AV16">
        <v>15</v>
      </c>
    </row>
    <row r="17" spans="1:48" ht="30" customHeight="1" x14ac:dyDescent="0.3">
      <c r="A17" s="5" t="s">
        <v>104</v>
      </c>
      <c r="B17" s="5" t="s">
        <v>113</v>
      </c>
      <c r="C17" s="5" t="s">
        <v>82</v>
      </c>
      <c r="D17" s="6">
        <v>4</v>
      </c>
      <c r="E17" s="8"/>
      <c r="F17" s="8"/>
      <c r="G17" s="8"/>
      <c r="H17" s="8"/>
      <c r="I17" s="8"/>
      <c r="J17" s="8"/>
      <c r="K17" s="8"/>
      <c r="L17" s="8">
        <f t="shared" si="0"/>
        <v>0</v>
      </c>
      <c r="M17" s="5" t="s">
        <v>114</v>
      </c>
      <c r="N17" s="1" t="s">
        <v>115</v>
      </c>
      <c r="O17" s="1" t="s">
        <v>52</v>
      </c>
      <c r="P17" s="1" t="s">
        <v>52</v>
      </c>
      <c r="Q17" s="1" t="s">
        <v>57</v>
      </c>
      <c r="R17" s="1" t="s">
        <v>63</v>
      </c>
      <c r="S17" s="1" t="s">
        <v>62</v>
      </c>
      <c r="T17" s="1" t="s">
        <v>62</v>
      </c>
      <c r="AR17" s="1" t="s">
        <v>52</v>
      </c>
      <c r="AS17" s="1" t="s">
        <v>52</v>
      </c>
      <c r="AU17" s="1" t="s">
        <v>116</v>
      </c>
      <c r="AV17">
        <v>16</v>
      </c>
    </row>
    <row r="18" spans="1:48" ht="30" customHeight="1" x14ac:dyDescent="0.3">
      <c r="A18" s="5" t="s">
        <v>104</v>
      </c>
      <c r="B18" s="5" t="s">
        <v>117</v>
      </c>
      <c r="C18" s="5" t="s">
        <v>82</v>
      </c>
      <c r="D18" s="6">
        <v>20</v>
      </c>
      <c r="E18" s="8"/>
      <c r="F18" s="8"/>
      <c r="G18" s="8"/>
      <c r="H18" s="8"/>
      <c r="I18" s="8"/>
      <c r="J18" s="8"/>
      <c r="K18" s="8"/>
      <c r="L18" s="8">
        <f t="shared" si="0"/>
        <v>0</v>
      </c>
      <c r="M18" s="5" t="s">
        <v>118</v>
      </c>
      <c r="N18" s="1" t="s">
        <v>119</v>
      </c>
      <c r="O18" s="1" t="s">
        <v>52</v>
      </c>
      <c r="P18" s="1" t="s">
        <v>52</v>
      </c>
      <c r="Q18" s="1" t="s">
        <v>57</v>
      </c>
      <c r="R18" s="1" t="s">
        <v>63</v>
      </c>
      <c r="S18" s="1" t="s">
        <v>62</v>
      </c>
      <c r="T18" s="1" t="s">
        <v>62</v>
      </c>
      <c r="AR18" s="1" t="s">
        <v>52</v>
      </c>
      <c r="AS18" s="1" t="s">
        <v>52</v>
      </c>
      <c r="AU18" s="1" t="s">
        <v>120</v>
      </c>
      <c r="AV18">
        <v>17</v>
      </c>
    </row>
    <row r="19" spans="1:48" ht="30" customHeight="1" x14ac:dyDescent="0.3">
      <c r="A19" s="5" t="s">
        <v>121</v>
      </c>
      <c r="B19" s="5" t="s">
        <v>122</v>
      </c>
      <c r="C19" s="5" t="s">
        <v>123</v>
      </c>
      <c r="D19" s="6">
        <v>3</v>
      </c>
      <c r="E19" s="8"/>
      <c r="F19" s="8"/>
      <c r="G19" s="8"/>
      <c r="H19" s="8"/>
      <c r="I19" s="8"/>
      <c r="J19" s="8"/>
      <c r="K19" s="8"/>
      <c r="L19" s="8">
        <f t="shared" si="0"/>
        <v>0</v>
      </c>
      <c r="M19" s="5" t="s">
        <v>124</v>
      </c>
      <c r="N19" s="1" t="s">
        <v>125</v>
      </c>
      <c r="O19" s="1" t="s">
        <v>52</v>
      </c>
      <c r="P19" s="1" t="s">
        <v>52</v>
      </c>
      <c r="Q19" s="1" t="s">
        <v>57</v>
      </c>
      <c r="R19" s="1" t="s">
        <v>63</v>
      </c>
      <c r="S19" s="1" t="s">
        <v>62</v>
      </c>
      <c r="T19" s="1" t="s">
        <v>62</v>
      </c>
      <c r="AR19" s="1" t="s">
        <v>52</v>
      </c>
      <c r="AS19" s="1" t="s">
        <v>52</v>
      </c>
      <c r="AU19" s="1" t="s">
        <v>126</v>
      </c>
      <c r="AV19">
        <v>18</v>
      </c>
    </row>
    <row r="20" spans="1:48" ht="30" customHeight="1" x14ac:dyDescent="0.3">
      <c r="A20" s="5" t="s">
        <v>127</v>
      </c>
      <c r="B20" s="5" t="s">
        <v>128</v>
      </c>
      <c r="C20" s="5" t="s">
        <v>129</v>
      </c>
      <c r="D20" s="6">
        <v>6</v>
      </c>
      <c r="E20" s="8"/>
      <c r="F20" s="8"/>
      <c r="G20" s="8"/>
      <c r="H20" s="8"/>
      <c r="I20" s="8"/>
      <c r="J20" s="8"/>
      <c r="K20" s="8"/>
      <c r="L20" s="8">
        <f t="shared" si="0"/>
        <v>0</v>
      </c>
      <c r="M20" s="5" t="s">
        <v>130</v>
      </c>
      <c r="N20" s="1" t="s">
        <v>131</v>
      </c>
      <c r="O20" s="1" t="s">
        <v>52</v>
      </c>
      <c r="P20" s="1" t="s">
        <v>52</v>
      </c>
      <c r="Q20" s="1" t="s">
        <v>57</v>
      </c>
      <c r="R20" s="1" t="s">
        <v>63</v>
      </c>
      <c r="S20" s="1" t="s">
        <v>62</v>
      </c>
      <c r="T20" s="1" t="s">
        <v>62</v>
      </c>
      <c r="AR20" s="1" t="s">
        <v>52</v>
      </c>
      <c r="AS20" s="1" t="s">
        <v>52</v>
      </c>
      <c r="AU20" s="1" t="s">
        <v>132</v>
      </c>
      <c r="AV20">
        <v>19</v>
      </c>
    </row>
    <row r="21" spans="1:48" ht="30" customHeight="1" x14ac:dyDescent="0.3">
      <c r="A21" s="5" t="s">
        <v>127</v>
      </c>
      <c r="B21" s="5" t="s">
        <v>133</v>
      </c>
      <c r="C21" s="5" t="s">
        <v>129</v>
      </c>
      <c r="D21" s="6">
        <v>4</v>
      </c>
      <c r="E21" s="8"/>
      <c r="F21" s="8"/>
      <c r="G21" s="8"/>
      <c r="H21" s="8"/>
      <c r="I21" s="8"/>
      <c r="J21" s="8"/>
      <c r="K21" s="8"/>
      <c r="L21" s="8">
        <f t="shared" si="0"/>
        <v>0</v>
      </c>
      <c r="M21" s="5" t="s">
        <v>134</v>
      </c>
      <c r="N21" s="1" t="s">
        <v>135</v>
      </c>
      <c r="O21" s="1" t="s">
        <v>52</v>
      </c>
      <c r="P21" s="1" t="s">
        <v>52</v>
      </c>
      <c r="Q21" s="1" t="s">
        <v>57</v>
      </c>
      <c r="R21" s="1" t="s">
        <v>63</v>
      </c>
      <c r="S21" s="1" t="s">
        <v>62</v>
      </c>
      <c r="T21" s="1" t="s">
        <v>62</v>
      </c>
      <c r="AR21" s="1" t="s">
        <v>52</v>
      </c>
      <c r="AS21" s="1" t="s">
        <v>52</v>
      </c>
      <c r="AU21" s="1" t="s">
        <v>136</v>
      </c>
      <c r="AV21">
        <v>20</v>
      </c>
    </row>
    <row r="22" spans="1:48" ht="30" customHeight="1" x14ac:dyDescent="0.3">
      <c r="A22" s="5" t="s">
        <v>137</v>
      </c>
      <c r="B22" s="5" t="s">
        <v>138</v>
      </c>
      <c r="C22" s="5" t="s">
        <v>60</v>
      </c>
      <c r="D22" s="6">
        <v>1</v>
      </c>
      <c r="E22" s="8"/>
      <c r="F22" s="8"/>
      <c r="G22" s="8"/>
      <c r="H22" s="8"/>
      <c r="I22" s="8"/>
      <c r="J22" s="8"/>
      <c r="K22" s="8"/>
      <c r="L22" s="8">
        <f t="shared" si="0"/>
        <v>0</v>
      </c>
      <c r="M22" s="5" t="s">
        <v>139</v>
      </c>
      <c r="N22" s="1" t="s">
        <v>140</v>
      </c>
      <c r="O22" s="1" t="s">
        <v>52</v>
      </c>
      <c r="P22" s="1" t="s">
        <v>52</v>
      </c>
      <c r="Q22" s="1" t="s">
        <v>57</v>
      </c>
      <c r="R22" s="1" t="s">
        <v>63</v>
      </c>
      <c r="S22" s="1" t="s">
        <v>62</v>
      </c>
      <c r="T22" s="1" t="s">
        <v>62</v>
      </c>
      <c r="AR22" s="1" t="s">
        <v>52</v>
      </c>
      <c r="AS22" s="1" t="s">
        <v>52</v>
      </c>
      <c r="AU22" s="1" t="s">
        <v>141</v>
      </c>
      <c r="AV22">
        <v>21</v>
      </c>
    </row>
    <row r="23" spans="1:48" ht="30" customHeight="1" x14ac:dyDescent="0.3">
      <c r="A23" s="5" t="s">
        <v>142</v>
      </c>
      <c r="B23" s="5" t="s">
        <v>143</v>
      </c>
      <c r="C23" s="5" t="s">
        <v>129</v>
      </c>
      <c r="D23" s="6">
        <v>1</v>
      </c>
      <c r="E23" s="8"/>
      <c r="F23" s="8"/>
      <c r="G23" s="8"/>
      <c r="H23" s="8"/>
      <c r="I23" s="8"/>
      <c r="J23" s="8"/>
      <c r="K23" s="8"/>
      <c r="L23" s="8">
        <f t="shared" si="0"/>
        <v>0</v>
      </c>
      <c r="M23" s="5" t="s">
        <v>144</v>
      </c>
      <c r="N23" s="1" t="s">
        <v>145</v>
      </c>
      <c r="O23" s="1" t="s">
        <v>52</v>
      </c>
      <c r="P23" s="1" t="s">
        <v>52</v>
      </c>
      <c r="Q23" s="1" t="s">
        <v>57</v>
      </c>
      <c r="R23" s="1" t="s">
        <v>63</v>
      </c>
      <c r="S23" s="1" t="s">
        <v>62</v>
      </c>
      <c r="T23" s="1" t="s">
        <v>62</v>
      </c>
      <c r="AR23" s="1" t="s">
        <v>52</v>
      </c>
      <c r="AS23" s="1" t="s">
        <v>52</v>
      </c>
      <c r="AU23" s="1" t="s">
        <v>146</v>
      </c>
      <c r="AV23">
        <v>22</v>
      </c>
    </row>
    <row r="24" spans="1:48" ht="30" customHeight="1" x14ac:dyDescent="0.3">
      <c r="A24" s="5" t="s">
        <v>147</v>
      </c>
      <c r="B24" s="5" t="s">
        <v>148</v>
      </c>
      <c r="C24" s="5" t="s">
        <v>60</v>
      </c>
      <c r="D24" s="6">
        <v>14</v>
      </c>
      <c r="E24" s="8"/>
      <c r="F24" s="8"/>
      <c r="G24" s="8"/>
      <c r="H24" s="8"/>
      <c r="I24" s="8"/>
      <c r="J24" s="8"/>
      <c r="K24" s="8"/>
      <c r="L24" s="8">
        <f t="shared" si="0"/>
        <v>0</v>
      </c>
      <c r="M24" s="5" t="s">
        <v>149</v>
      </c>
      <c r="N24" s="1" t="s">
        <v>150</v>
      </c>
      <c r="O24" s="1" t="s">
        <v>52</v>
      </c>
      <c r="P24" s="1" t="s">
        <v>52</v>
      </c>
      <c r="Q24" s="1" t="s">
        <v>57</v>
      </c>
      <c r="R24" s="1" t="s">
        <v>63</v>
      </c>
      <c r="S24" s="1" t="s">
        <v>62</v>
      </c>
      <c r="T24" s="1" t="s">
        <v>62</v>
      </c>
      <c r="AR24" s="1" t="s">
        <v>52</v>
      </c>
      <c r="AS24" s="1" t="s">
        <v>52</v>
      </c>
      <c r="AU24" s="1" t="s">
        <v>151</v>
      </c>
      <c r="AV24">
        <v>23</v>
      </c>
    </row>
    <row r="25" spans="1:48" ht="30" customHeight="1" x14ac:dyDescent="0.3">
      <c r="A25" s="5" t="s">
        <v>152</v>
      </c>
      <c r="B25" s="5" t="s">
        <v>153</v>
      </c>
      <c r="C25" s="5" t="s">
        <v>154</v>
      </c>
      <c r="D25" s="6">
        <v>16.8</v>
      </c>
      <c r="E25" s="8"/>
      <c r="F25" s="8"/>
      <c r="G25" s="8"/>
      <c r="H25" s="8"/>
      <c r="I25" s="8"/>
      <c r="J25" s="8"/>
      <c r="K25" s="8"/>
      <c r="L25" s="8">
        <f t="shared" si="0"/>
        <v>0</v>
      </c>
      <c r="M25" s="5" t="s">
        <v>155</v>
      </c>
      <c r="N25" s="1" t="s">
        <v>156</v>
      </c>
      <c r="O25" s="1" t="s">
        <v>52</v>
      </c>
      <c r="P25" s="1" t="s">
        <v>52</v>
      </c>
      <c r="Q25" s="1" t="s">
        <v>57</v>
      </c>
      <c r="R25" s="1" t="s">
        <v>62</v>
      </c>
      <c r="S25" s="1" t="s">
        <v>63</v>
      </c>
      <c r="T25" s="1" t="s">
        <v>62</v>
      </c>
      <c r="AR25" s="1" t="s">
        <v>52</v>
      </c>
      <c r="AS25" s="1" t="s">
        <v>52</v>
      </c>
      <c r="AU25" s="1" t="s">
        <v>157</v>
      </c>
      <c r="AV25">
        <v>24</v>
      </c>
    </row>
    <row r="26" spans="1:48" ht="30" customHeight="1" x14ac:dyDescent="0.3">
      <c r="A26" s="5" t="s">
        <v>158</v>
      </c>
      <c r="B26" s="5" t="s">
        <v>159</v>
      </c>
      <c r="C26" s="5" t="s">
        <v>154</v>
      </c>
      <c r="D26" s="6">
        <v>2.8</v>
      </c>
      <c r="E26" s="8"/>
      <c r="F26" s="8"/>
      <c r="G26" s="8"/>
      <c r="H26" s="8"/>
      <c r="I26" s="8"/>
      <c r="J26" s="8"/>
      <c r="K26" s="8"/>
      <c r="L26" s="8">
        <f t="shared" si="0"/>
        <v>0</v>
      </c>
      <c r="M26" s="5" t="s">
        <v>160</v>
      </c>
      <c r="N26" s="1" t="s">
        <v>161</v>
      </c>
      <c r="O26" s="1" t="s">
        <v>52</v>
      </c>
      <c r="P26" s="1" t="s">
        <v>52</v>
      </c>
      <c r="Q26" s="1" t="s">
        <v>57</v>
      </c>
      <c r="R26" s="1" t="s">
        <v>63</v>
      </c>
      <c r="S26" s="1" t="s">
        <v>62</v>
      </c>
      <c r="T26" s="1" t="s">
        <v>62</v>
      </c>
      <c r="AR26" s="1" t="s">
        <v>52</v>
      </c>
      <c r="AS26" s="1" t="s">
        <v>52</v>
      </c>
      <c r="AU26" s="1" t="s">
        <v>162</v>
      </c>
      <c r="AV26">
        <v>25</v>
      </c>
    </row>
    <row r="27" spans="1:48" ht="30" customHeight="1" x14ac:dyDescent="0.3">
      <c r="A27" s="5" t="s">
        <v>163</v>
      </c>
      <c r="B27" s="5" t="s">
        <v>164</v>
      </c>
      <c r="C27" s="5" t="s">
        <v>154</v>
      </c>
      <c r="D27" s="6">
        <v>14</v>
      </c>
      <c r="E27" s="8"/>
      <c r="F27" s="8"/>
      <c r="G27" s="8"/>
      <c r="H27" s="8"/>
      <c r="I27" s="8"/>
      <c r="J27" s="8"/>
      <c r="K27" s="8"/>
      <c r="L27" s="8">
        <f t="shared" si="0"/>
        <v>0</v>
      </c>
      <c r="M27" s="5" t="s">
        <v>165</v>
      </c>
      <c r="N27" s="1" t="s">
        <v>166</v>
      </c>
      <c r="O27" s="1" t="s">
        <v>52</v>
      </c>
      <c r="P27" s="1" t="s">
        <v>52</v>
      </c>
      <c r="Q27" s="1" t="s">
        <v>57</v>
      </c>
      <c r="R27" s="1" t="s">
        <v>62</v>
      </c>
      <c r="S27" s="1" t="s">
        <v>63</v>
      </c>
      <c r="T27" s="1" t="s">
        <v>62</v>
      </c>
      <c r="AR27" s="1" t="s">
        <v>52</v>
      </c>
      <c r="AS27" s="1" t="s">
        <v>52</v>
      </c>
      <c r="AU27" s="1" t="s">
        <v>167</v>
      </c>
      <c r="AV27">
        <v>26</v>
      </c>
    </row>
    <row r="28" spans="1:48" ht="30" customHeight="1" x14ac:dyDescent="0.3">
      <c r="A28" s="5" t="s">
        <v>168</v>
      </c>
      <c r="B28" s="5" t="s">
        <v>169</v>
      </c>
      <c r="C28" s="5" t="s">
        <v>154</v>
      </c>
      <c r="D28" s="6">
        <v>2.8</v>
      </c>
      <c r="E28" s="8"/>
      <c r="F28" s="8"/>
      <c r="G28" s="8"/>
      <c r="H28" s="8"/>
      <c r="I28" s="8"/>
      <c r="J28" s="8"/>
      <c r="K28" s="8"/>
      <c r="L28" s="8">
        <f t="shared" si="0"/>
        <v>0</v>
      </c>
      <c r="M28" s="5" t="s">
        <v>170</v>
      </c>
      <c r="N28" s="1" t="s">
        <v>171</v>
      </c>
      <c r="O28" s="1" t="s">
        <v>52</v>
      </c>
      <c r="P28" s="1" t="s">
        <v>52</v>
      </c>
      <c r="Q28" s="1" t="s">
        <v>57</v>
      </c>
      <c r="R28" s="1" t="s">
        <v>62</v>
      </c>
      <c r="S28" s="1" t="s">
        <v>63</v>
      </c>
      <c r="T28" s="1" t="s">
        <v>62</v>
      </c>
      <c r="AR28" s="1" t="s">
        <v>52</v>
      </c>
      <c r="AS28" s="1" t="s">
        <v>52</v>
      </c>
      <c r="AU28" s="1" t="s">
        <v>172</v>
      </c>
      <c r="AV28">
        <v>27</v>
      </c>
    </row>
    <row r="29" spans="1:48" ht="30" customHeight="1" x14ac:dyDescent="0.3">
      <c r="A29" s="5" t="s">
        <v>173</v>
      </c>
      <c r="B29" s="5" t="s">
        <v>174</v>
      </c>
      <c r="C29" s="5" t="s">
        <v>82</v>
      </c>
      <c r="D29" s="6">
        <v>6</v>
      </c>
      <c r="E29" s="8"/>
      <c r="F29" s="8"/>
      <c r="G29" s="8"/>
      <c r="H29" s="8"/>
      <c r="I29" s="8"/>
      <c r="J29" s="8"/>
      <c r="K29" s="8"/>
      <c r="L29" s="8">
        <f t="shared" si="0"/>
        <v>0</v>
      </c>
      <c r="M29" s="5" t="s">
        <v>175</v>
      </c>
      <c r="N29" s="1" t="s">
        <v>176</v>
      </c>
      <c r="O29" s="1" t="s">
        <v>52</v>
      </c>
      <c r="P29" s="1" t="s">
        <v>52</v>
      </c>
      <c r="Q29" s="1" t="s">
        <v>57</v>
      </c>
      <c r="R29" s="1" t="s">
        <v>63</v>
      </c>
      <c r="S29" s="1" t="s">
        <v>62</v>
      </c>
      <c r="T29" s="1" t="s">
        <v>62</v>
      </c>
      <c r="AR29" s="1" t="s">
        <v>52</v>
      </c>
      <c r="AS29" s="1" t="s">
        <v>52</v>
      </c>
      <c r="AU29" s="1" t="s">
        <v>177</v>
      </c>
      <c r="AV29">
        <v>28</v>
      </c>
    </row>
    <row r="30" spans="1:48" ht="30" customHeight="1" x14ac:dyDescent="0.3">
      <c r="A30" s="5" t="s">
        <v>178</v>
      </c>
      <c r="B30" s="5" t="s">
        <v>179</v>
      </c>
      <c r="C30" s="5" t="s">
        <v>60</v>
      </c>
      <c r="D30" s="6">
        <v>2</v>
      </c>
      <c r="E30" s="8"/>
      <c r="F30" s="8"/>
      <c r="G30" s="8"/>
      <c r="H30" s="8"/>
      <c r="I30" s="8"/>
      <c r="J30" s="8"/>
      <c r="K30" s="8"/>
      <c r="L30" s="8">
        <f t="shared" si="0"/>
        <v>0</v>
      </c>
      <c r="M30" s="5" t="s">
        <v>180</v>
      </c>
      <c r="N30" s="1" t="s">
        <v>181</v>
      </c>
      <c r="O30" s="1" t="s">
        <v>52</v>
      </c>
      <c r="P30" s="1" t="s">
        <v>52</v>
      </c>
      <c r="Q30" s="1" t="s">
        <v>57</v>
      </c>
      <c r="R30" s="1" t="s">
        <v>63</v>
      </c>
      <c r="S30" s="1" t="s">
        <v>62</v>
      </c>
      <c r="T30" s="1" t="s">
        <v>62</v>
      </c>
      <c r="AR30" s="1" t="s">
        <v>52</v>
      </c>
      <c r="AS30" s="1" t="s">
        <v>52</v>
      </c>
      <c r="AU30" s="1" t="s">
        <v>182</v>
      </c>
      <c r="AV30">
        <v>29</v>
      </c>
    </row>
    <row r="31" spans="1:48" ht="30" customHeight="1" x14ac:dyDescent="0.3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48" ht="30" customHeight="1" x14ac:dyDescent="0.3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ht="30" customHeight="1" x14ac:dyDescent="0.3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ht="30" customHeight="1" x14ac:dyDescent="0.3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ht="30" customHeight="1" x14ac:dyDescent="0.3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ht="30" customHeight="1" x14ac:dyDescent="0.3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ht="30" customHeight="1" x14ac:dyDescent="0.3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ht="30" customHeight="1" x14ac:dyDescent="0.3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ht="30" customHeight="1" x14ac:dyDescent="0.3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ht="30" customHeight="1" x14ac:dyDescent="0.3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ht="30" customHeight="1" x14ac:dyDescent="0.3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ht="30" customHeight="1" x14ac:dyDescent="0.3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ht="30" customHeight="1" x14ac:dyDescent="0.3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ht="30" customHeight="1" x14ac:dyDescent="0.3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ht="30" customHeight="1" x14ac:dyDescent="0.3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ht="30" customHeight="1" x14ac:dyDescent="0.3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ht="30" customHeight="1" x14ac:dyDescent="0.3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ht="30" customHeight="1" x14ac:dyDescent="0.3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48" ht="30" customHeight="1" x14ac:dyDescent="0.3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48" ht="30" customHeight="1" x14ac:dyDescent="0.3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48" ht="30" customHeight="1" x14ac:dyDescent="0.3">
      <c r="A51" s="5" t="s">
        <v>183</v>
      </c>
      <c r="B51" s="6"/>
      <c r="C51" s="6"/>
      <c r="D51" s="6"/>
      <c r="E51" s="6"/>
      <c r="F51" s="8"/>
      <c r="G51" s="6"/>
      <c r="H51" s="8"/>
      <c r="I51" s="6"/>
      <c r="J51" s="8"/>
      <c r="K51" s="6"/>
      <c r="L51" s="8">
        <f>SUM(L5:L50)</f>
        <v>0</v>
      </c>
      <c r="M51" s="6"/>
      <c r="N51" t="s">
        <v>184</v>
      </c>
    </row>
    <row r="52" spans="1:48" ht="30" customHeight="1" x14ac:dyDescent="0.3">
      <c r="A52" s="5" t="s">
        <v>185</v>
      </c>
      <c r="B52" s="5" t="s">
        <v>52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Q52" s="1" t="s">
        <v>186</v>
      </c>
    </row>
    <row r="53" spans="1:48" ht="30" customHeight="1" x14ac:dyDescent="0.3">
      <c r="A53" s="5" t="s">
        <v>86</v>
      </c>
      <c r="B53" s="5" t="s">
        <v>187</v>
      </c>
      <c r="C53" s="5" t="s">
        <v>82</v>
      </c>
      <c r="D53" s="6">
        <v>96</v>
      </c>
      <c r="E53" s="8"/>
      <c r="F53" s="8"/>
      <c r="G53" s="8"/>
      <c r="H53" s="8"/>
      <c r="I53" s="8"/>
      <c r="J53" s="8"/>
      <c r="K53" s="8"/>
      <c r="L53" s="8">
        <f t="shared" ref="K53:L56" si="1">TRUNC(F53+H53+J53, 0)</f>
        <v>0</v>
      </c>
      <c r="M53" s="5" t="s">
        <v>188</v>
      </c>
      <c r="N53" s="1" t="s">
        <v>189</v>
      </c>
      <c r="O53" s="1" t="s">
        <v>52</v>
      </c>
      <c r="P53" s="1" t="s">
        <v>52</v>
      </c>
      <c r="Q53" s="1" t="s">
        <v>186</v>
      </c>
      <c r="R53" s="1" t="s">
        <v>63</v>
      </c>
      <c r="S53" s="1" t="s">
        <v>62</v>
      </c>
      <c r="T53" s="1" t="s">
        <v>62</v>
      </c>
      <c r="AR53" s="1" t="s">
        <v>52</v>
      </c>
      <c r="AS53" s="1" t="s">
        <v>52</v>
      </c>
      <c r="AU53" s="1" t="s">
        <v>190</v>
      </c>
      <c r="AV53">
        <v>31</v>
      </c>
    </row>
    <row r="54" spans="1:48" ht="30" customHeight="1" x14ac:dyDescent="0.3">
      <c r="A54" s="5" t="s">
        <v>137</v>
      </c>
      <c r="B54" s="5" t="s">
        <v>191</v>
      </c>
      <c r="C54" s="5" t="s">
        <v>60</v>
      </c>
      <c r="D54" s="6">
        <v>1</v>
      </c>
      <c r="E54" s="8"/>
      <c r="F54" s="8"/>
      <c r="G54" s="8"/>
      <c r="H54" s="8"/>
      <c r="I54" s="8"/>
      <c r="J54" s="8"/>
      <c r="K54" s="8"/>
      <c r="L54" s="8">
        <f t="shared" si="1"/>
        <v>0</v>
      </c>
      <c r="M54" s="5" t="s">
        <v>192</v>
      </c>
      <c r="N54" s="1" t="s">
        <v>193</v>
      </c>
      <c r="O54" s="1" t="s">
        <v>52</v>
      </c>
      <c r="P54" s="1" t="s">
        <v>52</v>
      </c>
      <c r="Q54" s="1" t="s">
        <v>186</v>
      </c>
      <c r="R54" s="1" t="s">
        <v>63</v>
      </c>
      <c r="S54" s="1" t="s">
        <v>62</v>
      </c>
      <c r="T54" s="1" t="s">
        <v>62</v>
      </c>
      <c r="AR54" s="1" t="s">
        <v>52</v>
      </c>
      <c r="AS54" s="1" t="s">
        <v>52</v>
      </c>
      <c r="AU54" s="1" t="s">
        <v>194</v>
      </c>
      <c r="AV54">
        <v>32</v>
      </c>
    </row>
    <row r="55" spans="1:48" ht="30" customHeight="1" x14ac:dyDescent="0.3">
      <c r="A55" s="5" t="s">
        <v>195</v>
      </c>
      <c r="B55" s="5" t="s">
        <v>196</v>
      </c>
      <c r="C55" s="5" t="s">
        <v>197</v>
      </c>
      <c r="D55" s="6">
        <v>1</v>
      </c>
      <c r="E55" s="8"/>
      <c r="F55" s="8"/>
      <c r="G55" s="8"/>
      <c r="H55" s="8"/>
      <c r="I55" s="8"/>
      <c r="J55" s="8"/>
      <c r="K55" s="8"/>
      <c r="L55" s="8">
        <f t="shared" si="1"/>
        <v>0</v>
      </c>
      <c r="M55" s="5" t="s">
        <v>198</v>
      </c>
      <c r="N55" s="1" t="s">
        <v>199</v>
      </c>
      <c r="O55" s="1" t="s">
        <v>52</v>
      </c>
      <c r="P55" s="1" t="s">
        <v>52</v>
      </c>
      <c r="Q55" s="1" t="s">
        <v>186</v>
      </c>
      <c r="R55" s="1" t="s">
        <v>63</v>
      </c>
      <c r="S55" s="1" t="s">
        <v>62</v>
      </c>
      <c r="T55" s="1" t="s">
        <v>62</v>
      </c>
      <c r="AR55" s="1" t="s">
        <v>52</v>
      </c>
      <c r="AS55" s="1" t="s">
        <v>52</v>
      </c>
      <c r="AU55" s="1" t="s">
        <v>200</v>
      </c>
      <c r="AV55">
        <v>33</v>
      </c>
    </row>
    <row r="56" spans="1:48" ht="30" customHeight="1" x14ac:dyDescent="0.3">
      <c r="A56" s="5" t="s">
        <v>178</v>
      </c>
      <c r="B56" s="5" t="s">
        <v>179</v>
      </c>
      <c r="C56" s="5" t="s">
        <v>60</v>
      </c>
      <c r="D56" s="6">
        <v>3</v>
      </c>
      <c r="E56" s="8"/>
      <c r="F56" s="8"/>
      <c r="G56" s="8"/>
      <c r="H56" s="8"/>
      <c r="I56" s="8"/>
      <c r="J56" s="8"/>
      <c r="K56" s="8"/>
      <c r="L56" s="8">
        <f t="shared" si="1"/>
        <v>0</v>
      </c>
      <c r="M56" s="5" t="s">
        <v>180</v>
      </c>
      <c r="N56" s="1" t="s">
        <v>181</v>
      </c>
      <c r="O56" s="1" t="s">
        <v>52</v>
      </c>
      <c r="P56" s="1" t="s">
        <v>52</v>
      </c>
      <c r="Q56" s="1" t="s">
        <v>186</v>
      </c>
      <c r="R56" s="1" t="s">
        <v>63</v>
      </c>
      <c r="S56" s="1" t="s">
        <v>62</v>
      </c>
      <c r="T56" s="1" t="s">
        <v>62</v>
      </c>
      <c r="AR56" s="1" t="s">
        <v>52</v>
      </c>
      <c r="AS56" s="1" t="s">
        <v>52</v>
      </c>
      <c r="AU56" s="1" t="s">
        <v>201</v>
      </c>
      <c r="AV56">
        <v>34</v>
      </c>
    </row>
    <row r="57" spans="1:48" ht="30" customHeight="1" x14ac:dyDescent="0.3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</row>
    <row r="58" spans="1:48" ht="30" customHeight="1" x14ac:dyDescent="0.3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</row>
    <row r="59" spans="1:48" ht="30" customHeight="1" x14ac:dyDescent="0.3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</row>
    <row r="60" spans="1:48" ht="30" customHeight="1" x14ac:dyDescent="0.3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</row>
    <row r="61" spans="1:48" ht="30" customHeight="1" x14ac:dyDescent="0.3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</row>
    <row r="62" spans="1:48" ht="30" customHeight="1" x14ac:dyDescent="0.3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</row>
    <row r="63" spans="1:48" ht="30" customHeight="1" x14ac:dyDescent="0.3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</row>
    <row r="64" spans="1:48" ht="30" customHeight="1" x14ac:dyDescent="0.3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</row>
    <row r="65" spans="1:48" ht="30" customHeight="1" x14ac:dyDescent="0.3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</row>
    <row r="66" spans="1:48" ht="30" customHeight="1" x14ac:dyDescent="0.3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</row>
    <row r="67" spans="1:48" ht="30" customHeight="1" x14ac:dyDescent="0.3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</row>
    <row r="68" spans="1:48" ht="30" customHeight="1" x14ac:dyDescent="0.3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</row>
    <row r="69" spans="1:48" ht="30" customHeight="1" x14ac:dyDescent="0.3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</row>
    <row r="70" spans="1:48" ht="30" customHeight="1" x14ac:dyDescent="0.3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</row>
    <row r="71" spans="1:48" ht="30" customHeight="1" x14ac:dyDescent="0.3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</row>
    <row r="72" spans="1:48" ht="30" customHeight="1" x14ac:dyDescent="0.3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</row>
    <row r="73" spans="1:48" ht="30" customHeight="1" x14ac:dyDescent="0.3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</row>
    <row r="74" spans="1:48" ht="30" customHeight="1" x14ac:dyDescent="0.3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</row>
    <row r="75" spans="1:48" ht="30" customHeight="1" x14ac:dyDescent="0.3">
      <c r="A75" s="5" t="s">
        <v>183</v>
      </c>
      <c r="B75" s="6"/>
      <c r="C75" s="6"/>
      <c r="D75" s="6"/>
      <c r="E75" s="6"/>
      <c r="F75" s="8"/>
      <c r="G75" s="6"/>
      <c r="H75" s="8"/>
      <c r="I75" s="6"/>
      <c r="J75" s="8"/>
      <c r="K75" s="6"/>
      <c r="L75" s="8">
        <f>SUM(L53:L74)</f>
        <v>0</v>
      </c>
      <c r="M75" s="6"/>
      <c r="N75" t="s">
        <v>184</v>
      </c>
    </row>
    <row r="76" spans="1:48" ht="30" customHeight="1" x14ac:dyDescent="0.3">
      <c r="A76" s="5" t="s">
        <v>202</v>
      </c>
      <c r="B76" s="5" t="s">
        <v>52</v>
      </c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Q76" s="1" t="s">
        <v>203</v>
      </c>
    </row>
    <row r="77" spans="1:48" ht="30" customHeight="1" x14ac:dyDescent="0.3">
      <c r="A77" s="5" t="s">
        <v>204</v>
      </c>
      <c r="B77" s="5" t="s">
        <v>52</v>
      </c>
      <c r="C77" s="5" t="s">
        <v>205</v>
      </c>
      <c r="D77" s="6">
        <v>1</v>
      </c>
      <c r="E77" s="8"/>
      <c r="F77" s="8"/>
      <c r="G77" s="8"/>
      <c r="H77" s="8"/>
      <c r="I77" s="8"/>
      <c r="J77" s="8"/>
      <c r="K77" s="8"/>
      <c r="L77" s="8">
        <f t="shared" ref="L77:L107" si="2">TRUNC(F77+H77+J77, 0)</f>
        <v>0</v>
      </c>
      <c r="M77" s="5" t="s">
        <v>206</v>
      </c>
      <c r="N77" s="1" t="s">
        <v>207</v>
      </c>
      <c r="O77" s="1" t="s">
        <v>52</v>
      </c>
      <c r="P77" s="1" t="s">
        <v>52</v>
      </c>
      <c r="Q77" s="1" t="s">
        <v>203</v>
      </c>
      <c r="R77" s="1" t="s">
        <v>63</v>
      </c>
      <c r="S77" s="1" t="s">
        <v>62</v>
      </c>
      <c r="T77" s="1" t="s">
        <v>62</v>
      </c>
      <c r="AR77" s="1" t="s">
        <v>52</v>
      </c>
      <c r="AS77" s="1" t="s">
        <v>52</v>
      </c>
      <c r="AU77" s="1" t="s">
        <v>208</v>
      </c>
      <c r="AV77">
        <v>36</v>
      </c>
    </row>
    <row r="78" spans="1:48" ht="30" customHeight="1" x14ac:dyDescent="0.3">
      <c r="A78" s="5" t="s">
        <v>209</v>
      </c>
      <c r="B78" s="5" t="s">
        <v>52</v>
      </c>
      <c r="C78" s="5" t="s">
        <v>205</v>
      </c>
      <c r="D78" s="6">
        <v>1</v>
      </c>
      <c r="E78" s="8"/>
      <c r="F78" s="8"/>
      <c r="G78" s="8"/>
      <c r="H78" s="8"/>
      <c r="I78" s="8"/>
      <c r="J78" s="8"/>
      <c r="K78" s="8"/>
      <c r="L78" s="8">
        <f t="shared" si="2"/>
        <v>0</v>
      </c>
      <c r="M78" s="5" t="s">
        <v>210</v>
      </c>
      <c r="N78" s="1" t="s">
        <v>211</v>
      </c>
      <c r="O78" s="1" t="s">
        <v>52</v>
      </c>
      <c r="P78" s="1" t="s">
        <v>52</v>
      </c>
      <c r="Q78" s="1" t="s">
        <v>203</v>
      </c>
      <c r="R78" s="1" t="s">
        <v>63</v>
      </c>
      <c r="S78" s="1" t="s">
        <v>62</v>
      </c>
      <c r="T78" s="1" t="s">
        <v>62</v>
      </c>
      <c r="AR78" s="1" t="s">
        <v>52</v>
      </c>
      <c r="AS78" s="1" t="s">
        <v>52</v>
      </c>
      <c r="AU78" s="1" t="s">
        <v>212</v>
      </c>
      <c r="AV78">
        <v>37</v>
      </c>
    </row>
    <row r="79" spans="1:48" ht="30" customHeight="1" x14ac:dyDescent="0.3">
      <c r="A79" s="5" t="s">
        <v>213</v>
      </c>
      <c r="B79" s="5" t="s">
        <v>214</v>
      </c>
      <c r="C79" s="5" t="s">
        <v>82</v>
      </c>
      <c r="D79" s="6">
        <v>5</v>
      </c>
      <c r="E79" s="8"/>
      <c r="F79" s="8"/>
      <c r="G79" s="8"/>
      <c r="H79" s="8"/>
      <c r="I79" s="8"/>
      <c r="J79" s="8"/>
      <c r="K79" s="8"/>
      <c r="L79" s="8">
        <f t="shared" si="2"/>
        <v>0</v>
      </c>
      <c r="M79" s="5" t="s">
        <v>215</v>
      </c>
      <c r="N79" s="1" t="s">
        <v>216</v>
      </c>
      <c r="O79" s="1" t="s">
        <v>52</v>
      </c>
      <c r="P79" s="1" t="s">
        <v>52</v>
      </c>
      <c r="Q79" s="1" t="s">
        <v>203</v>
      </c>
      <c r="R79" s="1" t="s">
        <v>63</v>
      </c>
      <c r="S79" s="1" t="s">
        <v>62</v>
      </c>
      <c r="T79" s="1" t="s">
        <v>62</v>
      </c>
      <c r="AR79" s="1" t="s">
        <v>52</v>
      </c>
      <c r="AS79" s="1" t="s">
        <v>52</v>
      </c>
      <c r="AU79" s="1" t="s">
        <v>217</v>
      </c>
      <c r="AV79">
        <v>38</v>
      </c>
    </row>
    <row r="80" spans="1:48" ht="30" customHeight="1" x14ac:dyDescent="0.3">
      <c r="A80" s="5" t="s">
        <v>213</v>
      </c>
      <c r="B80" s="5" t="s">
        <v>218</v>
      </c>
      <c r="C80" s="5" t="s">
        <v>82</v>
      </c>
      <c r="D80" s="6">
        <v>4.5</v>
      </c>
      <c r="E80" s="8"/>
      <c r="F80" s="8"/>
      <c r="G80" s="8"/>
      <c r="H80" s="8"/>
      <c r="I80" s="8"/>
      <c r="J80" s="8"/>
      <c r="K80" s="8"/>
      <c r="L80" s="8">
        <f t="shared" si="2"/>
        <v>0</v>
      </c>
      <c r="M80" s="5" t="s">
        <v>219</v>
      </c>
      <c r="N80" s="1" t="s">
        <v>220</v>
      </c>
      <c r="O80" s="1" t="s">
        <v>52</v>
      </c>
      <c r="P80" s="1" t="s">
        <v>52</v>
      </c>
      <c r="Q80" s="1" t="s">
        <v>203</v>
      </c>
      <c r="R80" s="1" t="s">
        <v>63</v>
      </c>
      <c r="S80" s="1" t="s">
        <v>62</v>
      </c>
      <c r="T80" s="1" t="s">
        <v>62</v>
      </c>
      <c r="AR80" s="1" t="s">
        <v>52</v>
      </c>
      <c r="AS80" s="1" t="s">
        <v>52</v>
      </c>
      <c r="AU80" s="1" t="s">
        <v>221</v>
      </c>
      <c r="AV80">
        <v>39</v>
      </c>
    </row>
    <row r="81" spans="1:48" ht="30" customHeight="1" x14ac:dyDescent="0.3">
      <c r="A81" s="5" t="s">
        <v>213</v>
      </c>
      <c r="B81" s="5" t="s">
        <v>222</v>
      </c>
      <c r="C81" s="5" t="s">
        <v>82</v>
      </c>
      <c r="D81" s="6">
        <v>6</v>
      </c>
      <c r="E81" s="8"/>
      <c r="F81" s="8"/>
      <c r="G81" s="8"/>
      <c r="H81" s="8"/>
      <c r="I81" s="8"/>
      <c r="J81" s="8"/>
      <c r="K81" s="8"/>
      <c r="L81" s="8">
        <f t="shared" si="2"/>
        <v>0</v>
      </c>
      <c r="M81" s="5" t="s">
        <v>223</v>
      </c>
      <c r="N81" s="1" t="s">
        <v>224</v>
      </c>
      <c r="O81" s="1" t="s">
        <v>52</v>
      </c>
      <c r="P81" s="1" t="s">
        <v>52</v>
      </c>
      <c r="Q81" s="1" t="s">
        <v>203</v>
      </c>
      <c r="R81" s="1" t="s">
        <v>63</v>
      </c>
      <c r="S81" s="1" t="s">
        <v>62</v>
      </c>
      <c r="T81" s="1" t="s">
        <v>62</v>
      </c>
      <c r="AR81" s="1" t="s">
        <v>52</v>
      </c>
      <c r="AS81" s="1" t="s">
        <v>52</v>
      </c>
      <c r="AU81" s="1" t="s">
        <v>225</v>
      </c>
      <c r="AV81">
        <v>40</v>
      </c>
    </row>
    <row r="82" spans="1:48" ht="30" customHeight="1" x14ac:dyDescent="0.3">
      <c r="A82" s="5" t="s">
        <v>213</v>
      </c>
      <c r="B82" s="5" t="s">
        <v>226</v>
      </c>
      <c r="C82" s="5" t="s">
        <v>82</v>
      </c>
      <c r="D82" s="6">
        <v>20</v>
      </c>
      <c r="E82" s="8"/>
      <c r="F82" s="8"/>
      <c r="G82" s="8"/>
      <c r="H82" s="8"/>
      <c r="I82" s="8"/>
      <c r="J82" s="8"/>
      <c r="K82" s="8"/>
      <c r="L82" s="8">
        <f t="shared" si="2"/>
        <v>0</v>
      </c>
      <c r="M82" s="5" t="s">
        <v>227</v>
      </c>
      <c r="N82" s="1" t="s">
        <v>228</v>
      </c>
      <c r="O82" s="1" t="s">
        <v>52</v>
      </c>
      <c r="P82" s="1" t="s">
        <v>52</v>
      </c>
      <c r="Q82" s="1" t="s">
        <v>203</v>
      </c>
      <c r="R82" s="1" t="s">
        <v>63</v>
      </c>
      <c r="S82" s="1" t="s">
        <v>62</v>
      </c>
      <c r="T82" s="1" t="s">
        <v>62</v>
      </c>
      <c r="AR82" s="1" t="s">
        <v>52</v>
      </c>
      <c r="AS82" s="1" t="s">
        <v>52</v>
      </c>
      <c r="AU82" s="1" t="s">
        <v>229</v>
      </c>
      <c r="AV82">
        <v>41</v>
      </c>
    </row>
    <row r="83" spans="1:48" ht="30" customHeight="1" x14ac:dyDescent="0.3">
      <c r="A83" s="5" t="s">
        <v>213</v>
      </c>
      <c r="B83" s="5" t="s">
        <v>230</v>
      </c>
      <c r="C83" s="5" t="s">
        <v>82</v>
      </c>
      <c r="D83" s="6">
        <v>3</v>
      </c>
      <c r="E83" s="8"/>
      <c r="F83" s="8"/>
      <c r="G83" s="8"/>
      <c r="H83" s="8"/>
      <c r="I83" s="8"/>
      <c r="J83" s="8"/>
      <c r="K83" s="8"/>
      <c r="L83" s="8">
        <f t="shared" si="2"/>
        <v>0</v>
      </c>
      <c r="M83" s="5" t="s">
        <v>231</v>
      </c>
      <c r="N83" s="1" t="s">
        <v>232</v>
      </c>
      <c r="O83" s="1" t="s">
        <v>52</v>
      </c>
      <c r="P83" s="1" t="s">
        <v>52</v>
      </c>
      <c r="Q83" s="1" t="s">
        <v>203</v>
      </c>
      <c r="R83" s="1" t="s">
        <v>63</v>
      </c>
      <c r="S83" s="1" t="s">
        <v>62</v>
      </c>
      <c r="T83" s="1" t="s">
        <v>62</v>
      </c>
      <c r="AR83" s="1" t="s">
        <v>52</v>
      </c>
      <c r="AS83" s="1" t="s">
        <v>52</v>
      </c>
      <c r="AU83" s="1" t="s">
        <v>233</v>
      </c>
      <c r="AV83">
        <v>42</v>
      </c>
    </row>
    <row r="84" spans="1:48" ht="30" customHeight="1" x14ac:dyDescent="0.3">
      <c r="A84" s="5" t="s">
        <v>213</v>
      </c>
      <c r="B84" s="5" t="s">
        <v>234</v>
      </c>
      <c r="C84" s="5" t="s">
        <v>82</v>
      </c>
      <c r="D84" s="6">
        <v>7</v>
      </c>
      <c r="E84" s="8"/>
      <c r="F84" s="8"/>
      <c r="G84" s="8"/>
      <c r="H84" s="8"/>
      <c r="I84" s="8"/>
      <c r="J84" s="8"/>
      <c r="K84" s="8"/>
      <c r="L84" s="8">
        <f t="shared" si="2"/>
        <v>0</v>
      </c>
      <c r="M84" s="5" t="s">
        <v>235</v>
      </c>
      <c r="N84" s="1" t="s">
        <v>236</v>
      </c>
      <c r="O84" s="1" t="s">
        <v>52</v>
      </c>
      <c r="P84" s="1" t="s">
        <v>52</v>
      </c>
      <c r="Q84" s="1" t="s">
        <v>203</v>
      </c>
      <c r="R84" s="1" t="s">
        <v>63</v>
      </c>
      <c r="S84" s="1" t="s">
        <v>62</v>
      </c>
      <c r="T84" s="1" t="s">
        <v>62</v>
      </c>
      <c r="AR84" s="1" t="s">
        <v>52</v>
      </c>
      <c r="AS84" s="1" t="s">
        <v>52</v>
      </c>
      <c r="AU84" s="1" t="s">
        <v>237</v>
      </c>
      <c r="AV84">
        <v>43</v>
      </c>
    </row>
    <row r="85" spans="1:48" ht="30" customHeight="1" x14ac:dyDescent="0.3">
      <c r="A85" s="5" t="s">
        <v>238</v>
      </c>
      <c r="B85" s="5" t="s">
        <v>239</v>
      </c>
      <c r="C85" s="5" t="s">
        <v>82</v>
      </c>
      <c r="D85" s="6">
        <v>2</v>
      </c>
      <c r="E85" s="8"/>
      <c r="F85" s="8"/>
      <c r="G85" s="8"/>
      <c r="H85" s="8"/>
      <c r="I85" s="8"/>
      <c r="J85" s="8"/>
      <c r="K85" s="8"/>
      <c r="L85" s="8">
        <f t="shared" si="2"/>
        <v>0</v>
      </c>
      <c r="M85" s="5" t="s">
        <v>240</v>
      </c>
      <c r="N85" s="1" t="s">
        <v>241</v>
      </c>
      <c r="O85" s="1" t="s">
        <v>52</v>
      </c>
      <c r="P85" s="1" t="s">
        <v>52</v>
      </c>
      <c r="Q85" s="1" t="s">
        <v>203</v>
      </c>
      <c r="R85" s="1" t="s">
        <v>63</v>
      </c>
      <c r="S85" s="1" t="s">
        <v>62</v>
      </c>
      <c r="T85" s="1" t="s">
        <v>62</v>
      </c>
      <c r="AR85" s="1" t="s">
        <v>52</v>
      </c>
      <c r="AS85" s="1" t="s">
        <v>52</v>
      </c>
      <c r="AU85" s="1" t="s">
        <v>242</v>
      </c>
      <c r="AV85">
        <v>44</v>
      </c>
    </row>
    <row r="86" spans="1:48" ht="30" customHeight="1" x14ac:dyDescent="0.3">
      <c r="A86" s="5" t="s">
        <v>99</v>
      </c>
      <c r="B86" s="5" t="s">
        <v>243</v>
      </c>
      <c r="C86" s="5" t="s">
        <v>82</v>
      </c>
      <c r="D86" s="6">
        <v>11.5</v>
      </c>
      <c r="E86" s="8"/>
      <c r="F86" s="8"/>
      <c r="G86" s="8"/>
      <c r="H86" s="8"/>
      <c r="I86" s="8"/>
      <c r="J86" s="8"/>
      <c r="K86" s="8"/>
      <c r="L86" s="8">
        <f t="shared" si="2"/>
        <v>0</v>
      </c>
      <c r="M86" s="5" t="s">
        <v>244</v>
      </c>
      <c r="N86" s="1" t="s">
        <v>245</v>
      </c>
      <c r="O86" s="1" t="s">
        <v>52</v>
      </c>
      <c r="P86" s="1" t="s">
        <v>52</v>
      </c>
      <c r="Q86" s="1" t="s">
        <v>203</v>
      </c>
      <c r="R86" s="1" t="s">
        <v>63</v>
      </c>
      <c r="S86" s="1" t="s">
        <v>62</v>
      </c>
      <c r="T86" s="1" t="s">
        <v>62</v>
      </c>
      <c r="AR86" s="1" t="s">
        <v>52</v>
      </c>
      <c r="AS86" s="1" t="s">
        <v>52</v>
      </c>
      <c r="AU86" s="1" t="s">
        <v>246</v>
      </c>
      <c r="AV86">
        <v>45</v>
      </c>
    </row>
    <row r="87" spans="1:48" ht="30" customHeight="1" x14ac:dyDescent="0.3">
      <c r="A87" s="5" t="s">
        <v>99</v>
      </c>
      <c r="B87" s="5" t="s">
        <v>247</v>
      </c>
      <c r="C87" s="5" t="s">
        <v>82</v>
      </c>
      <c r="D87" s="6">
        <v>26</v>
      </c>
      <c r="E87" s="8"/>
      <c r="F87" s="8"/>
      <c r="G87" s="8"/>
      <c r="H87" s="8"/>
      <c r="I87" s="8"/>
      <c r="J87" s="8"/>
      <c r="K87" s="8"/>
      <c r="L87" s="8">
        <f t="shared" si="2"/>
        <v>0</v>
      </c>
      <c r="M87" s="5" t="s">
        <v>248</v>
      </c>
      <c r="N87" s="1" t="s">
        <v>249</v>
      </c>
      <c r="O87" s="1" t="s">
        <v>52</v>
      </c>
      <c r="P87" s="1" t="s">
        <v>52</v>
      </c>
      <c r="Q87" s="1" t="s">
        <v>203</v>
      </c>
      <c r="R87" s="1" t="s">
        <v>63</v>
      </c>
      <c r="S87" s="1" t="s">
        <v>62</v>
      </c>
      <c r="T87" s="1" t="s">
        <v>62</v>
      </c>
      <c r="AR87" s="1" t="s">
        <v>52</v>
      </c>
      <c r="AS87" s="1" t="s">
        <v>52</v>
      </c>
      <c r="AU87" s="1" t="s">
        <v>250</v>
      </c>
      <c r="AV87">
        <v>46</v>
      </c>
    </row>
    <row r="88" spans="1:48" ht="30" customHeight="1" x14ac:dyDescent="0.3">
      <c r="A88" s="5" t="s">
        <v>99</v>
      </c>
      <c r="B88" s="5" t="s">
        <v>251</v>
      </c>
      <c r="C88" s="5" t="s">
        <v>82</v>
      </c>
      <c r="D88" s="6">
        <v>384</v>
      </c>
      <c r="E88" s="8"/>
      <c r="F88" s="8"/>
      <c r="G88" s="8"/>
      <c r="H88" s="8"/>
      <c r="I88" s="8"/>
      <c r="J88" s="8"/>
      <c r="K88" s="8"/>
      <c r="L88" s="8">
        <f t="shared" si="2"/>
        <v>0</v>
      </c>
      <c r="M88" s="5" t="s">
        <v>252</v>
      </c>
      <c r="N88" s="1" t="s">
        <v>253</v>
      </c>
      <c r="O88" s="1" t="s">
        <v>52</v>
      </c>
      <c r="P88" s="1" t="s">
        <v>52</v>
      </c>
      <c r="Q88" s="1" t="s">
        <v>203</v>
      </c>
      <c r="R88" s="1" t="s">
        <v>63</v>
      </c>
      <c r="S88" s="1" t="s">
        <v>62</v>
      </c>
      <c r="T88" s="1" t="s">
        <v>62</v>
      </c>
      <c r="AR88" s="1" t="s">
        <v>52</v>
      </c>
      <c r="AS88" s="1" t="s">
        <v>52</v>
      </c>
      <c r="AU88" s="1" t="s">
        <v>254</v>
      </c>
      <c r="AV88">
        <v>47</v>
      </c>
    </row>
    <row r="89" spans="1:48" ht="30" customHeight="1" x14ac:dyDescent="0.3">
      <c r="A89" s="5" t="s">
        <v>99</v>
      </c>
      <c r="B89" s="5" t="s">
        <v>255</v>
      </c>
      <c r="C89" s="5" t="s">
        <v>82</v>
      </c>
      <c r="D89" s="6">
        <v>948</v>
      </c>
      <c r="E89" s="8"/>
      <c r="F89" s="8"/>
      <c r="G89" s="8"/>
      <c r="H89" s="8"/>
      <c r="I89" s="8"/>
      <c r="J89" s="8"/>
      <c r="K89" s="8"/>
      <c r="L89" s="8">
        <f t="shared" si="2"/>
        <v>0</v>
      </c>
      <c r="M89" s="5" t="s">
        <v>256</v>
      </c>
      <c r="N89" s="1" t="s">
        <v>257</v>
      </c>
      <c r="O89" s="1" t="s">
        <v>52</v>
      </c>
      <c r="P89" s="1" t="s">
        <v>52</v>
      </c>
      <c r="Q89" s="1" t="s">
        <v>203</v>
      </c>
      <c r="R89" s="1" t="s">
        <v>63</v>
      </c>
      <c r="S89" s="1" t="s">
        <v>62</v>
      </c>
      <c r="T89" s="1" t="s">
        <v>62</v>
      </c>
      <c r="AR89" s="1" t="s">
        <v>52</v>
      </c>
      <c r="AS89" s="1" t="s">
        <v>52</v>
      </c>
      <c r="AU89" s="1" t="s">
        <v>258</v>
      </c>
      <c r="AV89">
        <v>48</v>
      </c>
    </row>
    <row r="90" spans="1:48" ht="30" customHeight="1" x14ac:dyDescent="0.3">
      <c r="A90" s="5" t="s">
        <v>99</v>
      </c>
      <c r="B90" s="5" t="s">
        <v>259</v>
      </c>
      <c r="C90" s="5" t="s">
        <v>82</v>
      </c>
      <c r="D90" s="6">
        <v>316</v>
      </c>
      <c r="E90" s="8"/>
      <c r="F90" s="8"/>
      <c r="G90" s="8"/>
      <c r="H90" s="8"/>
      <c r="I90" s="8"/>
      <c r="J90" s="8"/>
      <c r="K90" s="8"/>
      <c r="L90" s="8">
        <f t="shared" si="2"/>
        <v>0</v>
      </c>
      <c r="M90" s="5" t="s">
        <v>260</v>
      </c>
      <c r="N90" s="1" t="s">
        <v>261</v>
      </c>
      <c r="O90" s="1" t="s">
        <v>52</v>
      </c>
      <c r="P90" s="1" t="s">
        <v>52</v>
      </c>
      <c r="Q90" s="1" t="s">
        <v>203</v>
      </c>
      <c r="R90" s="1" t="s">
        <v>63</v>
      </c>
      <c r="S90" s="1" t="s">
        <v>62</v>
      </c>
      <c r="T90" s="1" t="s">
        <v>62</v>
      </c>
      <c r="AR90" s="1" t="s">
        <v>52</v>
      </c>
      <c r="AS90" s="1" t="s">
        <v>52</v>
      </c>
      <c r="AU90" s="1" t="s">
        <v>262</v>
      </c>
      <c r="AV90">
        <v>49</v>
      </c>
    </row>
    <row r="91" spans="1:48" ht="30" customHeight="1" x14ac:dyDescent="0.3">
      <c r="A91" s="5" t="s">
        <v>104</v>
      </c>
      <c r="B91" s="5" t="s">
        <v>263</v>
      </c>
      <c r="C91" s="5" t="s">
        <v>82</v>
      </c>
      <c r="D91" s="6">
        <v>11.5</v>
      </c>
      <c r="E91" s="8"/>
      <c r="F91" s="8"/>
      <c r="G91" s="8"/>
      <c r="H91" s="8"/>
      <c r="I91" s="8"/>
      <c r="J91" s="8"/>
      <c r="K91" s="8"/>
      <c r="L91" s="8">
        <f t="shared" si="2"/>
        <v>0</v>
      </c>
      <c r="M91" s="5" t="s">
        <v>264</v>
      </c>
      <c r="N91" s="1" t="s">
        <v>265</v>
      </c>
      <c r="O91" s="1" t="s">
        <v>52</v>
      </c>
      <c r="P91" s="1" t="s">
        <v>52</v>
      </c>
      <c r="Q91" s="1" t="s">
        <v>203</v>
      </c>
      <c r="R91" s="1" t="s">
        <v>63</v>
      </c>
      <c r="S91" s="1" t="s">
        <v>62</v>
      </c>
      <c r="T91" s="1" t="s">
        <v>62</v>
      </c>
      <c r="AR91" s="1" t="s">
        <v>52</v>
      </c>
      <c r="AS91" s="1" t="s">
        <v>52</v>
      </c>
      <c r="AU91" s="1" t="s">
        <v>266</v>
      </c>
      <c r="AV91">
        <v>50</v>
      </c>
    </row>
    <row r="92" spans="1:48" ht="30" customHeight="1" x14ac:dyDescent="0.3">
      <c r="A92" s="5" t="s">
        <v>104</v>
      </c>
      <c r="B92" s="5" t="s">
        <v>105</v>
      </c>
      <c r="C92" s="5" t="s">
        <v>82</v>
      </c>
      <c r="D92" s="6">
        <v>36</v>
      </c>
      <c r="E92" s="8"/>
      <c r="F92" s="8"/>
      <c r="G92" s="8"/>
      <c r="H92" s="8"/>
      <c r="I92" s="8"/>
      <c r="J92" s="8"/>
      <c r="K92" s="8"/>
      <c r="L92" s="8">
        <f t="shared" si="2"/>
        <v>0</v>
      </c>
      <c r="M92" s="5" t="s">
        <v>106</v>
      </c>
      <c r="N92" s="1" t="s">
        <v>107</v>
      </c>
      <c r="O92" s="1" t="s">
        <v>52</v>
      </c>
      <c r="P92" s="1" t="s">
        <v>52</v>
      </c>
      <c r="Q92" s="1" t="s">
        <v>203</v>
      </c>
      <c r="R92" s="1" t="s">
        <v>63</v>
      </c>
      <c r="S92" s="1" t="s">
        <v>62</v>
      </c>
      <c r="T92" s="1" t="s">
        <v>62</v>
      </c>
      <c r="AR92" s="1" t="s">
        <v>52</v>
      </c>
      <c r="AS92" s="1" t="s">
        <v>52</v>
      </c>
      <c r="AU92" s="1" t="s">
        <v>267</v>
      </c>
      <c r="AV92">
        <v>51</v>
      </c>
    </row>
    <row r="93" spans="1:48" ht="30" customHeight="1" x14ac:dyDescent="0.3">
      <c r="A93" s="5" t="s">
        <v>104</v>
      </c>
      <c r="B93" s="5" t="s">
        <v>268</v>
      </c>
      <c r="C93" s="5" t="s">
        <v>82</v>
      </c>
      <c r="D93" s="6">
        <v>237</v>
      </c>
      <c r="E93" s="8"/>
      <c r="F93" s="8"/>
      <c r="G93" s="8"/>
      <c r="H93" s="8"/>
      <c r="I93" s="8"/>
      <c r="J93" s="8"/>
      <c r="K93" s="8"/>
      <c r="L93" s="8">
        <f t="shared" si="2"/>
        <v>0</v>
      </c>
      <c r="M93" s="5" t="s">
        <v>269</v>
      </c>
      <c r="N93" s="1" t="s">
        <v>270</v>
      </c>
      <c r="O93" s="1" t="s">
        <v>52</v>
      </c>
      <c r="P93" s="1" t="s">
        <v>52</v>
      </c>
      <c r="Q93" s="1" t="s">
        <v>203</v>
      </c>
      <c r="R93" s="1" t="s">
        <v>63</v>
      </c>
      <c r="S93" s="1" t="s">
        <v>62</v>
      </c>
      <c r="T93" s="1" t="s">
        <v>62</v>
      </c>
      <c r="AR93" s="1" t="s">
        <v>52</v>
      </c>
      <c r="AS93" s="1" t="s">
        <v>52</v>
      </c>
      <c r="AU93" s="1" t="s">
        <v>271</v>
      </c>
      <c r="AV93">
        <v>52</v>
      </c>
    </row>
    <row r="94" spans="1:48" ht="30" customHeight="1" x14ac:dyDescent="0.3">
      <c r="A94" s="5" t="s">
        <v>104</v>
      </c>
      <c r="B94" s="5" t="s">
        <v>272</v>
      </c>
      <c r="C94" s="5" t="s">
        <v>82</v>
      </c>
      <c r="D94" s="6">
        <v>79</v>
      </c>
      <c r="E94" s="8"/>
      <c r="F94" s="8"/>
      <c r="G94" s="8"/>
      <c r="H94" s="8"/>
      <c r="I94" s="8"/>
      <c r="J94" s="8"/>
      <c r="K94" s="8"/>
      <c r="L94" s="8">
        <f t="shared" si="2"/>
        <v>0</v>
      </c>
      <c r="M94" s="5" t="s">
        <v>273</v>
      </c>
      <c r="N94" s="1" t="s">
        <v>274</v>
      </c>
      <c r="O94" s="1" t="s">
        <v>52</v>
      </c>
      <c r="P94" s="1" t="s">
        <v>52</v>
      </c>
      <c r="Q94" s="1" t="s">
        <v>203</v>
      </c>
      <c r="R94" s="1" t="s">
        <v>63</v>
      </c>
      <c r="S94" s="1" t="s">
        <v>62</v>
      </c>
      <c r="T94" s="1" t="s">
        <v>62</v>
      </c>
      <c r="AR94" s="1" t="s">
        <v>52</v>
      </c>
      <c r="AS94" s="1" t="s">
        <v>52</v>
      </c>
      <c r="AU94" s="1" t="s">
        <v>275</v>
      </c>
      <c r="AV94">
        <v>53</v>
      </c>
    </row>
    <row r="95" spans="1:48" ht="30" customHeight="1" x14ac:dyDescent="0.3">
      <c r="A95" s="5" t="s">
        <v>276</v>
      </c>
      <c r="B95" s="5" t="s">
        <v>277</v>
      </c>
      <c r="C95" s="5" t="s">
        <v>60</v>
      </c>
      <c r="D95" s="6">
        <v>3</v>
      </c>
      <c r="E95" s="8"/>
      <c r="F95" s="8"/>
      <c r="G95" s="8"/>
      <c r="H95" s="8"/>
      <c r="I95" s="8"/>
      <c r="J95" s="8"/>
      <c r="K95" s="8"/>
      <c r="L95" s="8">
        <f t="shared" si="2"/>
        <v>0</v>
      </c>
      <c r="M95" s="5" t="s">
        <v>52</v>
      </c>
      <c r="N95" s="1" t="s">
        <v>278</v>
      </c>
      <c r="O95" s="1" t="s">
        <v>52</v>
      </c>
      <c r="P95" s="1" t="s">
        <v>52</v>
      </c>
      <c r="Q95" s="1" t="s">
        <v>203</v>
      </c>
      <c r="R95" s="1" t="s">
        <v>62</v>
      </c>
      <c r="S95" s="1" t="s">
        <v>62</v>
      </c>
      <c r="T95" s="1" t="s">
        <v>63</v>
      </c>
      <c r="AR95" s="1" t="s">
        <v>52</v>
      </c>
      <c r="AS95" s="1" t="s">
        <v>52</v>
      </c>
      <c r="AU95" s="1" t="s">
        <v>279</v>
      </c>
      <c r="AV95">
        <v>54</v>
      </c>
    </row>
    <row r="96" spans="1:48" ht="30" customHeight="1" x14ac:dyDescent="0.3">
      <c r="A96" s="5" t="s">
        <v>276</v>
      </c>
      <c r="B96" s="5" t="s">
        <v>280</v>
      </c>
      <c r="C96" s="5" t="s">
        <v>60</v>
      </c>
      <c r="D96" s="6">
        <v>3</v>
      </c>
      <c r="E96" s="8"/>
      <c r="F96" s="8"/>
      <c r="G96" s="8"/>
      <c r="H96" s="8"/>
      <c r="I96" s="8"/>
      <c r="J96" s="8"/>
      <c r="K96" s="8"/>
      <c r="L96" s="8">
        <f t="shared" si="2"/>
        <v>0</v>
      </c>
      <c r="M96" s="5" t="s">
        <v>52</v>
      </c>
      <c r="N96" s="1" t="s">
        <v>281</v>
      </c>
      <c r="O96" s="1" t="s">
        <v>52</v>
      </c>
      <c r="P96" s="1" t="s">
        <v>52</v>
      </c>
      <c r="Q96" s="1" t="s">
        <v>203</v>
      </c>
      <c r="R96" s="1" t="s">
        <v>62</v>
      </c>
      <c r="S96" s="1" t="s">
        <v>62</v>
      </c>
      <c r="T96" s="1" t="s">
        <v>63</v>
      </c>
      <c r="AR96" s="1" t="s">
        <v>52</v>
      </c>
      <c r="AS96" s="1" t="s">
        <v>52</v>
      </c>
      <c r="AU96" s="1" t="s">
        <v>282</v>
      </c>
      <c r="AV96">
        <v>55</v>
      </c>
    </row>
    <row r="97" spans="1:48" ht="30" customHeight="1" x14ac:dyDescent="0.3">
      <c r="A97" s="5" t="s">
        <v>276</v>
      </c>
      <c r="B97" s="5" t="s">
        <v>283</v>
      </c>
      <c r="C97" s="5" t="s">
        <v>60</v>
      </c>
      <c r="D97" s="6">
        <v>2</v>
      </c>
      <c r="E97" s="8"/>
      <c r="F97" s="8"/>
      <c r="G97" s="8"/>
      <c r="H97" s="8"/>
      <c r="I97" s="8"/>
      <c r="J97" s="8"/>
      <c r="K97" s="8"/>
      <c r="L97" s="8">
        <f t="shared" si="2"/>
        <v>0</v>
      </c>
      <c r="M97" s="5" t="s">
        <v>52</v>
      </c>
      <c r="N97" s="1" t="s">
        <v>284</v>
      </c>
      <c r="O97" s="1" t="s">
        <v>52</v>
      </c>
      <c r="P97" s="1" t="s">
        <v>52</v>
      </c>
      <c r="Q97" s="1" t="s">
        <v>203</v>
      </c>
      <c r="R97" s="1" t="s">
        <v>62</v>
      </c>
      <c r="S97" s="1" t="s">
        <v>62</v>
      </c>
      <c r="T97" s="1" t="s">
        <v>63</v>
      </c>
      <c r="AR97" s="1" t="s">
        <v>52</v>
      </c>
      <c r="AS97" s="1" t="s">
        <v>52</v>
      </c>
      <c r="AU97" s="1" t="s">
        <v>285</v>
      </c>
      <c r="AV97">
        <v>56</v>
      </c>
    </row>
    <row r="98" spans="1:48" ht="30" customHeight="1" x14ac:dyDescent="0.3">
      <c r="A98" s="5" t="s">
        <v>286</v>
      </c>
      <c r="B98" s="5" t="s">
        <v>287</v>
      </c>
      <c r="C98" s="5" t="s">
        <v>60</v>
      </c>
      <c r="D98" s="6">
        <v>2</v>
      </c>
      <c r="E98" s="8"/>
      <c r="F98" s="8"/>
      <c r="G98" s="8"/>
      <c r="H98" s="8"/>
      <c r="I98" s="8"/>
      <c r="J98" s="8"/>
      <c r="K98" s="8"/>
      <c r="L98" s="8">
        <f t="shared" si="2"/>
        <v>0</v>
      </c>
      <c r="M98" s="5" t="s">
        <v>52</v>
      </c>
      <c r="N98" s="1" t="s">
        <v>288</v>
      </c>
      <c r="O98" s="1" t="s">
        <v>52</v>
      </c>
      <c r="P98" s="1" t="s">
        <v>52</v>
      </c>
      <c r="Q98" s="1" t="s">
        <v>203</v>
      </c>
      <c r="R98" s="1" t="s">
        <v>62</v>
      </c>
      <c r="S98" s="1" t="s">
        <v>62</v>
      </c>
      <c r="T98" s="1" t="s">
        <v>63</v>
      </c>
      <c r="AR98" s="1" t="s">
        <v>52</v>
      </c>
      <c r="AS98" s="1" t="s">
        <v>52</v>
      </c>
      <c r="AU98" s="1" t="s">
        <v>289</v>
      </c>
      <c r="AV98">
        <v>57</v>
      </c>
    </row>
    <row r="99" spans="1:48" ht="30" customHeight="1" x14ac:dyDescent="0.3">
      <c r="A99" s="5" t="s">
        <v>290</v>
      </c>
      <c r="B99" s="5" t="s">
        <v>291</v>
      </c>
      <c r="C99" s="5" t="s">
        <v>129</v>
      </c>
      <c r="D99" s="6">
        <v>8</v>
      </c>
      <c r="E99" s="8"/>
      <c r="F99" s="8"/>
      <c r="G99" s="8"/>
      <c r="H99" s="8"/>
      <c r="I99" s="8"/>
      <c r="J99" s="8"/>
      <c r="K99" s="8"/>
      <c r="L99" s="8">
        <f t="shared" si="2"/>
        <v>0</v>
      </c>
      <c r="M99" s="5" t="s">
        <v>292</v>
      </c>
      <c r="N99" s="1" t="s">
        <v>293</v>
      </c>
      <c r="O99" s="1" t="s">
        <v>52</v>
      </c>
      <c r="P99" s="1" t="s">
        <v>52</v>
      </c>
      <c r="Q99" s="1" t="s">
        <v>203</v>
      </c>
      <c r="R99" s="1" t="s">
        <v>63</v>
      </c>
      <c r="S99" s="1" t="s">
        <v>62</v>
      </c>
      <c r="T99" s="1" t="s">
        <v>62</v>
      </c>
      <c r="AR99" s="1" t="s">
        <v>52</v>
      </c>
      <c r="AS99" s="1" t="s">
        <v>52</v>
      </c>
      <c r="AU99" s="1" t="s">
        <v>294</v>
      </c>
      <c r="AV99">
        <v>58</v>
      </c>
    </row>
    <row r="100" spans="1:48" ht="30" customHeight="1" x14ac:dyDescent="0.3">
      <c r="A100" s="5" t="s">
        <v>290</v>
      </c>
      <c r="B100" s="5" t="s">
        <v>295</v>
      </c>
      <c r="C100" s="5" t="s">
        <v>129</v>
      </c>
      <c r="D100" s="6">
        <v>6</v>
      </c>
      <c r="E100" s="8"/>
      <c r="F100" s="8"/>
      <c r="G100" s="8"/>
      <c r="H100" s="8"/>
      <c r="I100" s="8"/>
      <c r="J100" s="8"/>
      <c r="K100" s="8"/>
      <c r="L100" s="8">
        <f t="shared" si="2"/>
        <v>0</v>
      </c>
      <c r="M100" s="5" t="s">
        <v>296</v>
      </c>
      <c r="N100" s="1" t="s">
        <v>297</v>
      </c>
      <c r="O100" s="1" t="s">
        <v>52</v>
      </c>
      <c r="P100" s="1" t="s">
        <v>52</v>
      </c>
      <c r="Q100" s="1" t="s">
        <v>203</v>
      </c>
      <c r="R100" s="1" t="s">
        <v>63</v>
      </c>
      <c r="S100" s="1" t="s">
        <v>62</v>
      </c>
      <c r="T100" s="1" t="s">
        <v>62</v>
      </c>
      <c r="AR100" s="1" t="s">
        <v>52</v>
      </c>
      <c r="AS100" s="1" t="s">
        <v>52</v>
      </c>
      <c r="AU100" s="1" t="s">
        <v>298</v>
      </c>
      <c r="AV100">
        <v>59</v>
      </c>
    </row>
    <row r="101" spans="1:48" ht="30" customHeight="1" x14ac:dyDescent="0.3">
      <c r="A101" s="5" t="s">
        <v>290</v>
      </c>
      <c r="B101" s="5" t="s">
        <v>299</v>
      </c>
      <c r="C101" s="5" t="s">
        <v>129</v>
      </c>
      <c r="D101" s="6">
        <v>24</v>
      </c>
      <c r="E101" s="8"/>
      <c r="F101" s="8"/>
      <c r="G101" s="8"/>
      <c r="H101" s="8"/>
      <c r="I101" s="8"/>
      <c r="J101" s="8"/>
      <c r="K101" s="8"/>
      <c r="L101" s="8">
        <f t="shared" si="2"/>
        <v>0</v>
      </c>
      <c r="M101" s="5" t="s">
        <v>300</v>
      </c>
      <c r="N101" s="1" t="s">
        <v>301</v>
      </c>
      <c r="O101" s="1" t="s">
        <v>52</v>
      </c>
      <c r="P101" s="1" t="s">
        <v>52</v>
      </c>
      <c r="Q101" s="1" t="s">
        <v>203</v>
      </c>
      <c r="R101" s="1" t="s">
        <v>63</v>
      </c>
      <c r="S101" s="1" t="s">
        <v>62</v>
      </c>
      <c r="T101" s="1" t="s">
        <v>62</v>
      </c>
      <c r="AR101" s="1" t="s">
        <v>52</v>
      </c>
      <c r="AS101" s="1" t="s">
        <v>52</v>
      </c>
      <c r="AU101" s="1" t="s">
        <v>302</v>
      </c>
      <c r="AV101">
        <v>60</v>
      </c>
    </row>
    <row r="102" spans="1:48" ht="30" customHeight="1" x14ac:dyDescent="0.3">
      <c r="A102" s="5" t="s">
        <v>290</v>
      </c>
      <c r="B102" s="5" t="s">
        <v>303</v>
      </c>
      <c r="C102" s="5" t="s">
        <v>129</v>
      </c>
      <c r="D102" s="6">
        <v>2</v>
      </c>
      <c r="E102" s="8"/>
      <c r="F102" s="8"/>
      <c r="G102" s="8"/>
      <c r="H102" s="8"/>
      <c r="I102" s="8"/>
      <c r="J102" s="8"/>
      <c r="K102" s="8"/>
      <c r="L102" s="8">
        <f t="shared" si="2"/>
        <v>0</v>
      </c>
      <c r="M102" s="5" t="s">
        <v>304</v>
      </c>
      <c r="N102" s="1" t="s">
        <v>305</v>
      </c>
      <c r="O102" s="1" t="s">
        <v>52</v>
      </c>
      <c r="P102" s="1" t="s">
        <v>52</v>
      </c>
      <c r="Q102" s="1" t="s">
        <v>203</v>
      </c>
      <c r="R102" s="1" t="s">
        <v>63</v>
      </c>
      <c r="S102" s="1" t="s">
        <v>62</v>
      </c>
      <c r="T102" s="1" t="s">
        <v>62</v>
      </c>
      <c r="AR102" s="1" t="s">
        <v>52</v>
      </c>
      <c r="AS102" s="1" t="s">
        <v>52</v>
      </c>
      <c r="AU102" s="1" t="s">
        <v>306</v>
      </c>
      <c r="AV102">
        <v>61</v>
      </c>
    </row>
    <row r="103" spans="1:48" ht="30" customHeight="1" x14ac:dyDescent="0.3">
      <c r="A103" s="5" t="s">
        <v>290</v>
      </c>
      <c r="B103" s="5" t="s">
        <v>307</v>
      </c>
      <c r="C103" s="5" t="s">
        <v>129</v>
      </c>
      <c r="D103" s="6">
        <v>8</v>
      </c>
      <c r="E103" s="8"/>
      <c r="F103" s="8"/>
      <c r="G103" s="8"/>
      <c r="H103" s="8"/>
      <c r="I103" s="8"/>
      <c r="J103" s="8"/>
      <c r="K103" s="8"/>
      <c r="L103" s="8">
        <f t="shared" si="2"/>
        <v>0</v>
      </c>
      <c r="M103" s="5" t="s">
        <v>308</v>
      </c>
      <c r="N103" s="1" t="s">
        <v>309</v>
      </c>
      <c r="O103" s="1" t="s">
        <v>52</v>
      </c>
      <c r="P103" s="1" t="s">
        <v>52</v>
      </c>
      <c r="Q103" s="1" t="s">
        <v>203</v>
      </c>
      <c r="R103" s="1" t="s">
        <v>63</v>
      </c>
      <c r="S103" s="1" t="s">
        <v>62</v>
      </c>
      <c r="T103" s="1" t="s">
        <v>62</v>
      </c>
      <c r="AR103" s="1" t="s">
        <v>52</v>
      </c>
      <c r="AS103" s="1" t="s">
        <v>52</v>
      </c>
      <c r="AU103" s="1" t="s">
        <v>310</v>
      </c>
      <c r="AV103">
        <v>62</v>
      </c>
    </row>
    <row r="104" spans="1:48" ht="30" customHeight="1" x14ac:dyDescent="0.3">
      <c r="A104" s="5" t="s">
        <v>137</v>
      </c>
      <c r="B104" s="5" t="s">
        <v>311</v>
      </c>
      <c r="C104" s="5" t="s">
        <v>60</v>
      </c>
      <c r="D104" s="6">
        <v>2</v>
      </c>
      <c r="E104" s="8"/>
      <c r="F104" s="8"/>
      <c r="G104" s="8"/>
      <c r="H104" s="8"/>
      <c r="I104" s="8"/>
      <c r="J104" s="8"/>
      <c r="K104" s="8"/>
      <c r="L104" s="8">
        <f t="shared" si="2"/>
        <v>0</v>
      </c>
      <c r="M104" s="5" t="s">
        <v>312</v>
      </c>
      <c r="N104" s="1" t="s">
        <v>313</v>
      </c>
      <c r="O104" s="1" t="s">
        <v>52</v>
      </c>
      <c r="P104" s="1" t="s">
        <v>52</v>
      </c>
      <c r="Q104" s="1" t="s">
        <v>203</v>
      </c>
      <c r="R104" s="1" t="s">
        <v>63</v>
      </c>
      <c r="S104" s="1" t="s">
        <v>62</v>
      </c>
      <c r="T104" s="1" t="s">
        <v>62</v>
      </c>
      <c r="AR104" s="1" t="s">
        <v>52</v>
      </c>
      <c r="AS104" s="1" t="s">
        <v>52</v>
      </c>
      <c r="AU104" s="1" t="s">
        <v>314</v>
      </c>
      <c r="AV104">
        <v>63</v>
      </c>
    </row>
    <row r="105" spans="1:48" ht="30" customHeight="1" x14ac:dyDescent="0.3">
      <c r="A105" s="5" t="s">
        <v>315</v>
      </c>
      <c r="B105" s="5" t="s">
        <v>316</v>
      </c>
      <c r="C105" s="5" t="s">
        <v>129</v>
      </c>
      <c r="D105" s="6">
        <v>3</v>
      </c>
      <c r="E105" s="8"/>
      <c r="F105" s="8"/>
      <c r="G105" s="8"/>
      <c r="H105" s="8"/>
      <c r="I105" s="8"/>
      <c r="J105" s="8"/>
      <c r="K105" s="8"/>
      <c r="L105" s="8">
        <f t="shared" si="2"/>
        <v>0</v>
      </c>
      <c r="M105" s="5" t="s">
        <v>317</v>
      </c>
      <c r="N105" s="1" t="s">
        <v>318</v>
      </c>
      <c r="O105" s="1" t="s">
        <v>52</v>
      </c>
      <c r="P105" s="1" t="s">
        <v>52</v>
      </c>
      <c r="Q105" s="1" t="s">
        <v>203</v>
      </c>
      <c r="R105" s="1" t="s">
        <v>63</v>
      </c>
      <c r="S105" s="1" t="s">
        <v>62</v>
      </c>
      <c r="T105" s="1" t="s">
        <v>62</v>
      </c>
      <c r="AR105" s="1" t="s">
        <v>52</v>
      </c>
      <c r="AS105" s="1" t="s">
        <v>52</v>
      </c>
      <c r="AU105" s="1" t="s">
        <v>319</v>
      </c>
      <c r="AV105">
        <v>64</v>
      </c>
    </row>
    <row r="106" spans="1:48" ht="30" customHeight="1" x14ac:dyDescent="0.3">
      <c r="A106" s="5" t="s">
        <v>315</v>
      </c>
      <c r="B106" s="5" t="s">
        <v>320</v>
      </c>
      <c r="C106" s="5" t="s">
        <v>129</v>
      </c>
      <c r="D106" s="6">
        <v>14</v>
      </c>
      <c r="E106" s="8"/>
      <c r="F106" s="8"/>
      <c r="G106" s="8"/>
      <c r="H106" s="8"/>
      <c r="I106" s="8"/>
      <c r="J106" s="8"/>
      <c r="K106" s="8"/>
      <c r="L106" s="8">
        <f t="shared" si="2"/>
        <v>0</v>
      </c>
      <c r="M106" s="5" t="s">
        <v>321</v>
      </c>
      <c r="N106" s="1" t="s">
        <v>322</v>
      </c>
      <c r="O106" s="1" t="s">
        <v>52</v>
      </c>
      <c r="P106" s="1" t="s">
        <v>52</v>
      </c>
      <c r="Q106" s="1" t="s">
        <v>203</v>
      </c>
      <c r="R106" s="1" t="s">
        <v>63</v>
      </c>
      <c r="S106" s="1" t="s">
        <v>62</v>
      </c>
      <c r="T106" s="1" t="s">
        <v>62</v>
      </c>
      <c r="AR106" s="1" t="s">
        <v>52</v>
      </c>
      <c r="AS106" s="1" t="s">
        <v>52</v>
      </c>
      <c r="AU106" s="1" t="s">
        <v>323</v>
      </c>
      <c r="AV106">
        <v>65</v>
      </c>
    </row>
    <row r="107" spans="1:48" ht="30" customHeight="1" x14ac:dyDescent="0.3">
      <c r="A107" s="5" t="s">
        <v>315</v>
      </c>
      <c r="B107" s="5" t="s">
        <v>324</v>
      </c>
      <c r="C107" s="5" t="s">
        <v>129</v>
      </c>
      <c r="D107" s="6">
        <v>5</v>
      </c>
      <c r="E107" s="8"/>
      <c r="F107" s="8"/>
      <c r="G107" s="8"/>
      <c r="H107" s="8"/>
      <c r="I107" s="8"/>
      <c r="J107" s="8"/>
      <c r="K107" s="8"/>
      <c r="L107" s="8">
        <f t="shared" si="2"/>
        <v>0</v>
      </c>
      <c r="M107" s="5" t="s">
        <v>325</v>
      </c>
      <c r="N107" s="1" t="s">
        <v>326</v>
      </c>
      <c r="O107" s="1" t="s">
        <v>52</v>
      </c>
      <c r="P107" s="1" t="s">
        <v>52</v>
      </c>
      <c r="Q107" s="1" t="s">
        <v>203</v>
      </c>
      <c r="R107" s="1" t="s">
        <v>63</v>
      </c>
      <c r="S107" s="1" t="s">
        <v>62</v>
      </c>
      <c r="T107" s="1" t="s">
        <v>62</v>
      </c>
      <c r="AR107" s="1" t="s">
        <v>52</v>
      </c>
      <c r="AS107" s="1" t="s">
        <v>52</v>
      </c>
      <c r="AU107" s="1" t="s">
        <v>327</v>
      </c>
      <c r="AV107">
        <v>66</v>
      </c>
    </row>
    <row r="108" spans="1:48" ht="30" customHeight="1" x14ac:dyDescent="0.3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</row>
    <row r="109" spans="1:48" ht="30" customHeight="1" x14ac:dyDescent="0.3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</row>
    <row r="110" spans="1:48" ht="30" customHeight="1" x14ac:dyDescent="0.3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</row>
    <row r="111" spans="1:48" ht="30" customHeight="1" x14ac:dyDescent="0.3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</row>
    <row r="112" spans="1:48" ht="30" customHeight="1" x14ac:dyDescent="0.3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</row>
    <row r="113" spans="1:48" ht="30" customHeight="1" x14ac:dyDescent="0.3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</row>
    <row r="114" spans="1:48" ht="30" customHeight="1" x14ac:dyDescent="0.3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</row>
    <row r="115" spans="1:48" ht="30" customHeight="1" x14ac:dyDescent="0.3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</row>
    <row r="116" spans="1:48" ht="30" customHeight="1" x14ac:dyDescent="0.3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</row>
    <row r="117" spans="1:48" ht="30" customHeight="1" x14ac:dyDescent="0.3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</row>
    <row r="118" spans="1:48" ht="30" customHeight="1" x14ac:dyDescent="0.3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</row>
    <row r="119" spans="1:48" ht="30" customHeight="1" x14ac:dyDescent="0.3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</row>
    <row r="120" spans="1:48" ht="30" customHeight="1" x14ac:dyDescent="0.3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</row>
    <row r="121" spans="1:48" ht="30" customHeight="1" x14ac:dyDescent="0.3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</row>
    <row r="122" spans="1:48" ht="30" customHeight="1" x14ac:dyDescent="0.3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</row>
    <row r="123" spans="1:48" ht="30" customHeight="1" x14ac:dyDescent="0.3">
      <c r="A123" s="5" t="s">
        <v>183</v>
      </c>
      <c r="B123" s="6"/>
      <c r="C123" s="6"/>
      <c r="D123" s="6"/>
      <c r="E123" s="6"/>
      <c r="F123" s="8"/>
      <c r="G123" s="6"/>
      <c r="H123" s="8"/>
      <c r="I123" s="6"/>
      <c r="J123" s="8"/>
      <c r="K123" s="6"/>
      <c r="L123" s="8">
        <f>SUM(L77:L122)</f>
        <v>0</v>
      </c>
      <c r="M123" s="6"/>
      <c r="N123" t="s">
        <v>184</v>
      </c>
    </row>
    <row r="124" spans="1:48" ht="30" customHeight="1" x14ac:dyDescent="0.3">
      <c r="A124" s="5" t="s">
        <v>328</v>
      </c>
      <c r="B124" s="5" t="s">
        <v>52</v>
      </c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Q124" s="1" t="s">
        <v>329</v>
      </c>
    </row>
    <row r="125" spans="1:48" ht="30" customHeight="1" x14ac:dyDescent="0.3">
      <c r="A125" s="5" t="s">
        <v>330</v>
      </c>
      <c r="B125" s="5" t="s">
        <v>331</v>
      </c>
      <c r="C125" s="5" t="s">
        <v>82</v>
      </c>
      <c r="D125" s="6">
        <v>67</v>
      </c>
      <c r="E125" s="8"/>
      <c r="F125" s="8"/>
      <c r="G125" s="8"/>
      <c r="H125" s="8"/>
      <c r="I125" s="8"/>
      <c r="J125" s="8"/>
      <c r="K125" s="8"/>
      <c r="L125" s="8">
        <f t="shared" ref="K125:L128" si="3">TRUNC(F125+H125+J125, 0)</f>
        <v>0</v>
      </c>
      <c r="M125" s="5" t="s">
        <v>332</v>
      </c>
      <c r="N125" s="1" t="s">
        <v>333</v>
      </c>
      <c r="O125" s="1" t="s">
        <v>52</v>
      </c>
      <c r="P125" s="1" t="s">
        <v>52</v>
      </c>
      <c r="Q125" s="1" t="s">
        <v>329</v>
      </c>
      <c r="R125" s="1" t="s">
        <v>63</v>
      </c>
      <c r="S125" s="1" t="s">
        <v>62</v>
      </c>
      <c r="T125" s="1" t="s">
        <v>62</v>
      </c>
      <c r="AR125" s="1" t="s">
        <v>52</v>
      </c>
      <c r="AS125" s="1" t="s">
        <v>52</v>
      </c>
      <c r="AU125" s="1" t="s">
        <v>334</v>
      </c>
      <c r="AV125">
        <v>68</v>
      </c>
    </row>
    <row r="126" spans="1:48" ht="30" customHeight="1" x14ac:dyDescent="0.3">
      <c r="A126" s="5" t="s">
        <v>330</v>
      </c>
      <c r="B126" s="5" t="s">
        <v>335</v>
      </c>
      <c r="C126" s="5" t="s">
        <v>82</v>
      </c>
      <c r="D126" s="6">
        <v>51.5</v>
      </c>
      <c r="E126" s="8"/>
      <c r="F126" s="8"/>
      <c r="G126" s="8"/>
      <c r="H126" s="8"/>
      <c r="I126" s="8"/>
      <c r="J126" s="8"/>
      <c r="K126" s="8"/>
      <c r="L126" s="8">
        <f t="shared" si="3"/>
        <v>0</v>
      </c>
      <c r="M126" s="5" t="s">
        <v>336</v>
      </c>
      <c r="N126" s="1" t="s">
        <v>337</v>
      </c>
      <c r="O126" s="1" t="s">
        <v>52</v>
      </c>
      <c r="P126" s="1" t="s">
        <v>52</v>
      </c>
      <c r="Q126" s="1" t="s">
        <v>329</v>
      </c>
      <c r="R126" s="1" t="s">
        <v>63</v>
      </c>
      <c r="S126" s="1" t="s">
        <v>62</v>
      </c>
      <c r="T126" s="1" t="s">
        <v>62</v>
      </c>
      <c r="AR126" s="1" t="s">
        <v>52</v>
      </c>
      <c r="AS126" s="1" t="s">
        <v>52</v>
      </c>
      <c r="AU126" s="1" t="s">
        <v>338</v>
      </c>
      <c r="AV126">
        <v>69</v>
      </c>
    </row>
    <row r="127" spans="1:48" ht="30" customHeight="1" x14ac:dyDescent="0.3">
      <c r="A127" s="5" t="s">
        <v>330</v>
      </c>
      <c r="B127" s="5" t="s">
        <v>339</v>
      </c>
      <c r="C127" s="5" t="s">
        <v>82</v>
      </c>
      <c r="D127" s="6">
        <v>82.5</v>
      </c>
      <c r="E127" s="8"/>
      <c r="F127" s="8"/>
      <c r="G127" s="8"/>
      <c r="H127" s="8"/>
      <c r="I127" s="8"/>
      <c r="J127" s="8"/>
      <c r="K127" s="8"/>
      <c r="L127" s="8">
        <f t="shared" si="3"/>
        <v>0</v>
      </c>
      <c r="M127" s="5" t="s">
        <v>340</v>
      </c>
      <c r="N127" s="1" t="s">
        <v>341</v>
      </c>
      <c r="O127" s="1" t="s">
        <v>52</v>
      </c>
      <c r="P127" s="1" t="s">
        <v>52</v>
      </c>
      <c r="Q127" s="1" t="s">
        <v>329</v>
      </c>
      <c r="R127" s="1" t="s">
        <v>63</v>
      </c>
      <c r="S127" s="1" t="s">
        <v>62</v>
      </c>
      <c r="T127" s="1" t="s">
        <v>62</v>
      </c>
      <c r="AR127" s="1" t="s">
        <v>52</v>
      </c>
      <c r="AS127" s="1" t="s">
        <v>52</v>
      </c>
      <c r="AU127" s="1" t="s">
        <v>342</v>
      </c>
      <c r="AV127">
        <v>70</v>
      </c>
    </row>
    <row r="128" spans="1:48" ht="30" customHeight="1" x14ac:dyDescent="0.3">
      <c r="A128" s="5" t="s">
        <v>343</v>
      </c>
      <c r="B128" s="5" t="s">
        <v>344</v>
      </c>
      <c r="C128" s="5" t="s">
        <v>60</v>
      </c>
      <c r="D128" s="6">
        <v>19</v>
      </c>
      <c r="E128" s="8"/>
      <c r="F128" s="8"/>
      <c r="G128" s="8"/>
      <c r="H128" s="8"/>
      <c r="I128" s="8"/>
      <c r="J128" s="8"/>
      <c r="K128" s="8"/>
      <c r="L128" s="8">
        <f t="shared" si="3"/>
        <v>0</v>
      </c>
      <c r="M128" s="5" t="s">
        <v>345</v>
      </c>
      <c r="N128" s="1" t="s">
        <v>346</v>
      </c>
      <c r="O128" s="1" t="s">
        <v>52</v>
      </c>
      <c r="P128" s="1" t="s">
        <v>52</v>
      </c>
      <c r="Q128" s="1" t="s">
        <v>329</v>
      </c>
      <c r="R128" s="1" t="s">
        <v>63</v>
      </c>
      <c r="S128" s="1" t="s">
        <v>62</v>
      </c>
      <c r="T128" s="1" t="s">
        <v>62</v>
      </c>
      <c r="AR128" s="1" t="s">
        <v>52</v>
      </c>
      <c r="AS128" s="1" t="s">
        <v>52</v>
      </c>
      <c r="AU128" s="1" t="s">
        <v>347</v>
      </c>
      <c r="AV128">
        <v>71</v>
      </c>
    </row>
    <row r="129" spans="1:13" ht="30" customHeight="1" x14ac:dyDescent="0.3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</row>
    <row r="130" spans="1:13" ht="30" customHeight="1" x14ac:dyDescent="0.3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</row>
    <row r="131" spans="1:13" ht="30" customHeight="1" x14ac:dyDescent="0.3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</row>
    <row r="132" spans="1:13" ht="30" customHeight="1" x14ac:dyDescent="0.3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</row>
    <row r="133" spans="1:13" ht="30" customHeight="1" x14ac:dyDescent="0.3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</row>
    <row r="134" spans="1:13" ht="30" customHeight="1" x14ac:dyDescent="0.3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</row>
    <row r="135" spans="1:13" ht="30" customHeight="1" x14ac:dyDescent="0.3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</row>
    <row r="136" spans="1:13" ht="30" customHeight="1" x14ac:dyDescent="0.3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</row>
    <row r="137" spans="1:13" ht="30" customHeight="1" x14ac:dyDescent="0.3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</row>
    <row r="138" spans="1:13" ht="30" customHeight="1" x14ac:dyDescent="0.3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</row>
    <row r="139" spans="1:13" ht="30" customHeight="1" x14ac:dyDescent="0.3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</row>
    <row r="140" spans="1:13" ht="30" customHeight="1" x14ac:dyDescent="0.3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</row>
    <row r="141" spans="1:13" ht="30" customHeight="1" x14ac:dyDescent="0.3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</row>
    <row r="142" spans="1:13" ht="30" customHeight="1" x14ac:dyDescent="0.3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</row>
    <row r="143" spans="1:13" ht="30" customHeight="1" x14ac:dyDescent="0.3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</row>
    <row r="144" spans="1:13" ht="30" customHeight="1" x14ac:dyDescent="0.3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</row>
    <row r="145" spans="1:48" ht="30" customHeight="1" x14ac:dyDescent="0.3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</row>
    <row r="146" spans="1:48" ht="30" customHeight="1" x14ac:dyDescent="0.3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</row>
    <row r="147" spans="1:48" ht="30" customHeight="1" x14ac:dyDescent="0.3">
      <c r="A147" s="5" t="s">
        <v>183</v>
      </c>
      <c r="B147" s="6"/>
      <c r="C147" s="6"/>
      <c r="D147" s="6"/>
      <c r="E147" s="6"/>
      <c r="F147" s="8"/>
      <c r="G147" s="6"/>
      <c r="H147" s="8"/>
      <c r="I147" s="6"/>
      <c r="J147" s="8"/>
      <c r="K147" s="6"/>
      <c r="L147" s="8">
        <f>SUM(L125:L146)</f>
        <v>0</v>
      </c>
      <c r="M147" s="6"/>
      <c r="N147" t="s">
        <v>184</v>
      </c>
    </row>
    <row r="148" spans="1:48" ht="30" customHeight="1" x14ac:dyDescent="0.3">
      <c r="A148" s="5" t="s">
        <v>350</v>
      </c>
      <c r="B148" s="5" t="s">
        <v>52</v>
      </c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Q148" s="1" t="s">
        <v>351</v>
      </c>
    </row>
    <row r="149" spans="1:48" ht="30" customHeight="1" x14ac:dyDescent="0.3">
      <c r="A149" s="5" t="s">
        <v>330</v>
      </c>
      <c r="B149" s="5" t="s">
        <v>331</v>
      </c>
      <c r="C149" s="5" t="s">
        <v>82</v>
      </c>
      <c r="D149" s="6">
        <v>180</v>
      </c>
      <c r="E149" s="8"/>
      <c r="F149" s="8"/>
      <c r="G149" s="8"/>
      <c r="H149" s="8"/>
      <c r="I149" s="8"/>
      <c r="J149" s="8"/>
      <c r="K149" s="8"/>
      <c r="L149" s="8">
        <f t="shared" ref="K149:L155" si="4">TRUNC(F149+H149+J149, 0)</f>
        <v>0</v>
      </c>
      <c r="M149" s="5" t="s">
        <v>332</v>
      </c>
      <c r="N149" s="1" t="s">
        <v>333</v>
      </c>
      <c r="O149" s="1" t="s">
        <v>52</v>
      </c>
      <c r="P149" s="1" t="s">
        <v>52</v>
      </c>
      <c r="Q149" s="1" t="s">
        <v>351</v>
      </c>
      <c r="R149" s="1" t="s">
        <v>63</v>
      </c>
      <c r="S149" s="1" t="s">
        <v>62</v>
      </c>
      <c r="T149" s="1" t="s">
        <v>62</v>
      </c>
      <c r="AR149" s="1" t="s">
        <v>52</v>
      </c>
      <c r="AS149" s="1" t="s">
        <v>52</v>
      </c>
      <c r="AU149" s="1" t="s">
        <v>352</v>
      </c>
      <c r="AV149">
        <v>74</v>
      </c>
    </row>
    <row r="150" spans="1:48" ht="30" customHeight="1" x14ac:dyDescent="0.3">
      <c r="A150" s="5" t="s">
        <v>104</v>
      </c>
      <c r="B150" s="5" t="s">
        <v>353</v>
      </c>
      <c r="C150" s="5" t="s">
        <v>82</v>
      </c>
      <c r="D150" s="6">
        <v>540</v>
      </c>
      <c r="E150" s="8"/>
      <c r="F150" s="8"/>
      <c r="G150" s="8"/>
      <c r="H150" s="8"/>
      <c r="I150" s="8"/>
      <c r="J150" s="8"/>
      <c r="K150" s="8"/>
      <c r="L150" s="8">
        <f t="shared" si="4"/>
        <v>0</v>
      </c>
      <c r="M150" s="5" t="s">
        <v>354</v>
      </c>
      <c r="N150" s="1" t="s">
        <v>355</v>
      </c>
      <c r="O150" s="1" t="s">
        <v>52</v>
      </c>
      <c r="P150" s="1" t="s">
        <v>52</v>
      </c>
      <c r="Q150" s="1" t="s">
        <v>351</v>
      </c>
      <c r="R150" s="1" t="s">
        <v>63</v>
      </c>
      <c r="S150" s="1" t="s">
        <v>62</v>
      </c>
      <c r="T150" s="1" t="s">
        <v>62</v>
      </c>
      <c r="AR150" s="1" t="s">
        <v>52</v>
      </c>
      <c r="AS150" s="1" t="s">
        <v>52</v>
      </c>
      <c r="AU150" s="1" t="s">
        <v>356</v>
      </c>
      <c r="AV150">
        <v>75</v>
      </c>
    </row>
    <row r="151" spans="1:48" ht="30" customHeight="1" x14ac:dyDescent="0.3">
      <c r="A151" s="5" t="s">
        <v>343</v>
      </c>
      <c r="B151" s="5" t="s">
        <v>344</v>
      </c>
      <c r="C151" s="5" t="s">
        <v>60</v>
      </c>
      <c r="D151" s="6">
        <v>2</v>
      </c>
      <c r="E151" s="8"/>
      <c r="F151" s="8"/>
      <c r="G151" s="8"/>
      <c r="H151" s="8"/>
      <c r="I151" s="8"/>
      <c r="J151" s="8"/>
      <c r="K151" s="8"/>
      <c r="L151" s="8">
        <f t="shared" si="4"/>
        <v>0</v>
      </c>
      <c r="M151" s="5" t="s">
        <v>345</v>
      </c>
      <c r="N151" s="1" t="s">
        <v>346</v>
      </c>
      <c r="O151" s="1" t="s">
        <v>52</v>
      </c>
      <c r="P151" s="1" t="s">
        <v>52</v>
      </c>
      <c r="Q151" s="1" t="s">
        <v>351</v>
      </c>
      <c r="R151" s="1" t="s">
        <v>63</v>
      </c>
      <c r="S151" s="1" t="s">
        <v>62</v>
      </c>
      <c r="T151" s="1" t="s">
        <v>62</v>
      </c>
      <c r="AR151" s="1" t="s">
        <v>52</v>
      </c>
      <c r="AS151" s="1" t="s">
        <v>52</v>
      </c>
      <c r="AU151" s="1" t="s">
        <v>357</v>
      </c>
      <c r="AV151">
        <v>76</v>
      </c>
    </row>
    <row r="152" spans="1:48" ht="30" customHeight="1" x14ac:dyDescent="0.3">
      <c r="A152" s="5" t="s">
        <v>358</v>
      </c>
      <c r="B152" s="5" t="s">
        <v>359</v>
      </c>
      <c r="C152" s="5" t="s">
        <v>60</v>
      </c>
      <c r="D152" s="6">
        <v>26</v>
      </c>
      <c r="E152" s="8"/>
      <c r="F152" s="8"/>
      <c r="G152" s="8"/>
      <c r="H152" s="8"/>
      <c r="I152" s="8"/>
      <c r="J152" s="8"/>
      <c r="K152" s="8"/>
      <c r="L152" s="8">
        <f t="shared" si="4"/>
        <v>0</v>
      </c>
      <c r="M152" s="5" t="s">
        <v>360</v>
      </c>
      <c r="N152" s="1" t="s">
        <v>361</v>
      </c>
      <c r="O152" s="1" t="s">
        <v>52</v>
      </c>
      <c r="P152" s="1" t="s">
        <v>52</v>
      </c>
      <c r="Q152" s="1" t="s">
        <v>351</v>
      </c>
      <c r="R152" s="1" t="s">
        <v>63</v>
      </c>
      <c r="S152" s="1" t="s">
        <v>62</v>
      </c>
      <c r="T152" s="1" t="s">
        <v>62</v>
      </c>
      <c r="AR152" s="1" t="s">
        <v>52</v>
      </c>
      <c r="AS152" s="1" t="s">
        <v>52</v>
      </c>
      <c r="AU152" s="1" t="s">
        <v>362</v>
      </c>
      <c r="AV152">
        <v>77</v>
      </c>
    </row>
    <row r="153" spans="1:48" ht="30" customHeight="1" x14ac:dyDescent="0.3">
      <c r="A153" s="5" t="s">
        <v>363</v>
      </c>
      <c r="B153" s="5" t="s">
        <v>364</v>
      </c>
      <c r="C153" s="5" t="s">
        <v>60</v>
      </c>
      <c r="D153" s="6">
        <v>5</v>
      </c>
      <c r="E153" s="8"/>
      <c r="F153" s="8"/>
      <c r="G153" s="8"/>
      <c r="H153" s="8"/>
      <c r="I153" s="8"/>
      <c r="J153" s="8"/>
      <c r="K153" s="8"/>
      <c r="L153" s="8">
        <f t="shared" si="4"/>
        <v>0</v>
      </c>
      <c r="M153" s="5" t="s">
        <v>365</v>
      </c>
      <c r="N153" s="1" t="s">
        <v>366</v>
      </c>
      <c r="O153" s="1" t="s">
        <v>52</v>
      </c>
      <c r="P153" s="1" t="s">
        <v>52</v>
      </c>
      <c r="Q153" s="1" t="s">
        <v>351</v>
      </c>
      <c r="R153" s="1" t="s">
        <v>63</v>
      </c>
      <c r="S153" s="1" t="s">
        <v>62</v>
      </c>
      <c r="T153" s="1" t="s">
        <v>62</v>
      </c>
      <c r="AR153" s="1" t="s">
        <v>52</v>
      </c>
      <c r="AS153" s="1" t="s">
        <v>52</v>
      </c>
      <c r="AU153" s="1" t="s">
        <v>367</v>
      </c>
      <c r="AV153">
        <v>78</v>
      </c>
    </row>
    <row r="154" spans="1:48" ht="30" customHeight="1" x14ac:dyDescent="0.3">
      <c r="A154" s="5" t="s">
        <v>363</v>
      </c>
      <c r="B154" s="5" t="s">
        <v>368</v>
      </c>
      <c r="C154" s="5" t="s">
        <v>60</v>
      </c>
      <c r="D154" s="6">
        <v>11</v>
      </c>
      <c r="E154" s="8"/>
      <c r="F154" s="8"/>
      <c r="G154" s="8"/>
      <c r="H154" s="8"/>
      <c r="I154" s="8"/>
      <c r="J154" s="8"/>
      <c r="K154" s="8"/>
      <c r="L154" s="8">
        <f t="shared" si="4"/>
        <v>0</v>
      </c>
      <c r="M154" s="5" t="s">
        <v>369</v>
      </c>
      <c r="N154" s="1" t="s">
        <v>370</v>
      </c>
      <c r="O154" s="1" t="s">
        <v>52</v>
      </c>
      <c r="P154" s="1" t="s">
        <v>52</v>
      </c>
      <c r="Q154" s="1" t="s">
        <v>351</v>
      </c>
      <c r="R154" s="1" t="s">
        <v>63</v>
      </c>
      <c r="S154" s="1" t="s">
        <v>62</v>
      </c>
      <c r="T154" s="1" t="s">
        <v>62</v>
      </c>
      <c r="AR154" s="1" t="s">
        <v>52</v>
      </c>
      <c r="AS154" s="1" t="s">
        <v>52</v>
      </c>
      <c r="AU154" s="1" t="s">
        <v>371</v>
      </c>
      <c r="AV154">
        <v>79</v>
      </c>
    </row>
    <row r="155" spans="1:48" ht="30" customHeight="1" x14ac:dyDescent="0.3">
      <c r="A155" s="5" t="s">
        <v>363</v>
      </c>
      <c r="B155" s="5" t="s">
        <v>372</v>
      </c>
      <c r="C155" s="5" t="s">
        <v>60</v>
      </c>
      <c r="D155" s="6">
        <v>10</v>
      </c>
      <c r="E155" s="8"/>
      <c r="F155" s="8"/>
      <c r="G155" s="8"/>
      <c r="H155" s="8"/>
      <c r="I155" s="8"/>
      <c r="J155" s="8"/>
      <c r="K155" s="8"/>
      <c r="L155" s="8">
        <f t="shared" si="4"/>
        <v>0</v>
      </c>
      <c r="M155" s="5" t="s">
        <v>373</v>
      </c>
      <c r="N155" s="1" t="s">
        <v>374</v>
      </c>
      <c r="O155" s="1" t="s">
        <v>52</v>
      </c>
      <c r="P155" s="1" t="s">
        <v>52</v>
      </c>
      <c r="Q155" s="1" t="s">
        <v>351</v>
      </c>
      <c r="R155" s="1" t="s">
        <v>63</v>
      </c>
      <c r="S155" s="1" t="s">
        <v>62</v>
      </c>
      <c r="T155" s="1" t="s">
        <v>62</v>
      </c>
      <c r="AR155" s="1" t="s">
        <v>52</v>
      </c>
      <c r="AS155" s="1" t="s">
        <v>52</v>
      </c>
      <c r="AU155" s="1" t="s">
        <v>375</v>
      </c>
      <c r="AV155">
        <v>80</v>
      </c>
    </row>
    <row r="156" spans="1:48" ht="30" customHeight="1" x14ac:dyDescent="0.3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</row>
    <row r="157" spans="1:48" ht="30" customHeight="1" x14ac:dyDescent="0.3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</row>
    <row r="158" spans="1:48" ht="30" customHeight="1" x14ac:dyDescent="0.3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</row>
    <row r="159" spans="1:48" ht="30" customHeight="1" x14ac:dyDescent="0.3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</row>
    <row r="160" spans="1:48" ht="30" customHeight="1" x14ac:dyDescent="0.3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</row>
    <row r="161" spans="1:48" ht="30" customHeight="1" x14ac:dyDescent="0.3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</row>
    <row r="162" spans="1:48" ht="30" customHeight="1" x14ac:dyDescent="0.3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</row>
    <row r="163" spans="1:48" ht="30" customHeight="1" x14ac:dyDescent="0.3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</row>
    <row r="164" spans="1:48" ht="30" customHeight="1" x14ac:dyDescent="0.3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</row>
    <row r="165" spans="1:48" ht="30" customHeight="1" x14ac:dyDescent="0.3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</row>
    <row r="166" spans="1:48" ht="30" customHeight="1" x14ac:dyDescent="0.3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</row>
    <row r="167" spans="1:48" ht="30" customHeight="1" x14ac:dyDescent="0.3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</row>
    <row r="168" spans="1:48" ht="30" customHeight="1" x14ac:dyDescent="0.3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</row>
    <row r="169" spans="1:48" ht="30" customHeight="1" x14ac:dyDescent="0.3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</row>
    <row r="170" spans="1:48" ht="30" customHeight="1" x14ac:dyDescent="0.3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</row>
    <row r="171" spans="1:48" ht="30" customHeight="1" x14ac:dyDescent="0.3">
      <c r="A171" s="5" t="s">
        <v>183</v>
      </c>
      <c r="B171" s="6"/>
      <c r="C171" s="6"/>
      <c r="D171" s="6"/>
      <c r="E171" s="6"/>
      <c r="F171" s="8"/>
      <c r="G171" s="6"/>
      <c r="H171" s="8"/>
      <c r="I171" s="6"/>
      <c r="J171" s="8"/>
      <c r="K171" s="6"/>
      <c r="L171" s="8">
        <f>SUM(L149:L170)</f>
        <v>0</v>
      </c>
      <c r="M171" s="6"/>
      <c r="N171" t="s">
        <v>184</v>
      </c>
    </row>
    <row r="172" spans="1:48" ht="30" customHeight="1" x14ac:dyDescent="0.3">
      <c r="A172" s="5" t="s">
        <v>378</v>
      </c>
      <c r="B172" s="5" t="s">
        <v>52</v>
      </c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Q172" s="1" t="s">
        <v>379</v>
      </c>
    </row>
    <row r="173" spans="1:48" ht="30" customHeight="1" x14ac:dyDescent="0.3">
      <c r="A173" s="5" t="s">
        <v>213</v>
      </c>
      <c r="B173" s="5" t="s">
        <v>380</v>
      </c>
      <c r="C173" s="5" t="s">
        <v>82</v>
      </c>
      <c r="D173" s="6">
        <v>353</v>
      </c>
      <c r="E173" s="8"/>
      <c r="F173" s="8"/>
      <c r="G173" s="8"/>
      <c r="H173" s="8"/>
      <c r="I173" s="8"/>
      <c r="J173" s="8"/>
      <c r="K173" s="8"/>
      <c r="L173" s="8">
        <f t="shared" ref="L173:L197" si="5">TRUNC(F173+H173+J173, 0)</f>
        <v>0</v>
      </c>
      <c r="M173" s="5" t="s">
        <v>381</v>
      </c>
      <c r="N173" s="1" t="s">
        <v>382</v>
      </c>
      <c r="O173" s="1" t="s">
        <v>52</v>
      </c>
      <c r="P173" s="1" t="s">
        <v>52</v>
      </c>
      <c r="Q173" s="1" t="s">
        <v>379</v>
      </c>
      <c r="R173" s="1" t="s">
        <v>63</v>
      </c>
      <c r="S173" s="1" t="s">
        <v>62</v>
      </c>
      <c r="T173" s="1" t="s">
        <v>62</v>
      </c>
      <c r="AR173" s="1" t="s">
        <v>52</v>
      </c>
      <c r="AS173" s="1" t="s">
        <v>52</v>
      </c>
      <c r="AU173" s="1" t="s">
        <v>383</v>
      </c>
      <c r="AV173">
        <v>83</v>
      </c>
    </row>
    <row r="174" spans="1:48" ht="30" customHeight="1" x14ac:dyDescent="0.3">
      <c r="A174" s="5" t="s">
        <v>238</v>
      </c>
      <c r="B174" s="5" t="s">
        <v>384</v>
      </c>
      <c r="C174" s="5" t="s">
        <v>82</v>
      </c>
      <c r="D174" s="6">
        <v>18</v>
      </c>
      <c r="E174" s="8"/>
      <c r="F174" s="8"/>
      <c r="G174" s="8"/>
      <c r="H174" s="8"/>
      <c r="I174" s="8"/>
      <c r="J174" s="8"/>
      <c r="K174" s="8"/>
      <c r="L174" s="8">
        <f t="shared" si="5"/>
        <v>0</v>
      </c>
      <c r="M174" s="5" t="s">
        <v>385</v>
      </c>
      <c r="N174" s="1" t="s">
        <v>386</v>
      </c>
      <c r="O174" s="1" t="s">
        <v>52</v>
      </c>
      <c r="P174" s="1" t="s">
        <v>52</v>
      </c>
      <c r="Q174" s="1" t="s">
        <v>379</v>
      </c>
      <c r="R174" s="1" t="s">
        <v>63</v>
      </c>
      <c r="S174" s="1" t="s">
        <v>62</v>
      </c>
      <c r="T174" s="1" t="s">
        <v>62</v>
      </c>
      <c r="AR174" s="1" t="s">
        <v>52</v>
      </c>
      <c r="AS174" s="1" t="s">
        <v>52</v>
      </c>
      <c r="AU174" s="1" t="s">
        <v>387</v>
      </c>
      <c r="AV174">
        <v>84</v>
      </c>
    </row>
    <row r="175" spans="1:48" ht="30" customHeight="1" x14ac:dyDescent="0.3">
      <c r="A175" s="5" t="s">
        <v>238</v>
      </c>
      <c r="B175" s="5" t="s">
        <v>388</v>
      </c>
      <c r="C175" s="5" t="s">
        <v>82</v>
      </c>
      <c r="D175" s="6">
        <v>3</v>
      </c>
      <c r="E175" s="8"/>
      <c r="F175" s="8"/>
      <c r="G175" s="8"/>
      <c r="H175" s="8"/>
      <c r="I175" s="8"/>
      <c r="J175" s="8"/>
      <c r="K175" s="8"/>
      <c r="L175" s="8">
        <f t="shared" si="5"/>
        <v>0</v>
      </c>
      <c r="M175" s="5" t="s">
        <v>389</v>
      </c>
      <c r="N175" s="1" t="s">
        <v>390</v>
      </c>
      <c r="O175" s="1" t="s">
        <v>52</v>
      </c>
      <c r="P175" s="1" t="s">
        <v>52</v>
      </c>
      <c r="Q175" s="1" t="s">
        <v>379</v>
      </c>
      <c r="R175" s="1" t="s">
        <v>63</v>
      </c>
      <c r="S175" s="1" t="s">
        <v>62</v>
      </c>
      <c r="T175" s="1" t="s">
        <v>62</v>
      </c>
      <c r="AR175" s="1" t="s">
        <v>52</v>
      </c>
      <c r="AS175" s="1" t="s">
        <v>52</v>
      </c>
      <c r="AU175" s="1" t="s">
        <v>391</v>
      </c>
      <c r="AV175">
        <v>85</v>
      </c>
    </row>
    <row r="176" spans="1:48" ht="30" customHeight="1" x14ac:dyDescent="0.3">
      <c r="A176" s="5" t="s">
        <v>104</v>
      </c>
      <c r="B176" s="5" t="s">
        <v>392</v>
      </c>
      <c r="C176" s="5" t="s">
        <v>82</v>
      </c>
      <c r="D176" s="6">
        <v>1190.5</v>
      </c>
      <c r="E176" s="8"/>
      <c r="F176" s="8"/>
      <c r="G176" s="8"/>
      <c r="H176" s="8"/>
      <c r="I176" s="8"/>
      <c r="J176" s="8"/>
      <c r="K176" s="8"/>
      <c r="L176" s="8">
        <f t="shared" si="5"/>
        <v>0</v>
      </c>
      <c r="M176" s="5" t="s">
        <v>393</v>
      </c>
      <c r="N176" s="1" t="s">
        <v>394</v>
      </c>
      <c r="O176" s="1" t="s">
        <v>52</v>
      </c>
      <c r="P176" s="1" t="s">
        <v>52</v>
      </c>
      <c r="Q176" s="1" t="s">
        <v>379</v>
      </c>
      <c r="R176" s="1" t="s">
        <v>63</v>
      </c>
      <c r="S176" s="1" t="s">
        <v>62</v>
      </c>
      <c r="T176" s="1" t="s">
        <v>62</v>
      </c>
      <c r="AR176" s="1" t="s">
        <v>52</v>
      </c>
      <c r="AS176" s="1" t="s">
        <v>52</v>
      </c>
      <c r="AU176" s="1" t="s">
        <v>395</v>
      </c>
      <c r="AV176">
        <v>86</v>
      </c>
    </row>
    <row r="177" spans="1:48" ht="30" customHeight="1" x14ac:dyDescent="0.3">
      <c r="A177" s="5" t="s">
        <v>104</v>
      </c>
      <c r="B177" s="5" t="s">
        <v>396</v>
      </c>
      <c r="C177" s="5" t="s">
        <v>82</v>
      </c>
      <c r="D177" s="6">
        <v>33</v>
      </c>
      <c r="E177" s="8"/>
      <c r="F177" s="8"/>
      <c r="G177" s="8"/>
      <c r="H177" s="8"/>
      <c r="I177" s="8"/>
      <c r="J177" s="8"/>
      <c r="K177" s="8"/>
      <c r="L177" s="8">
        <f t="shared" si="5"/>
        <v>0</v>
      </c>
      <c r="M177" s="5" t="s">
        <v>397</v>
      </c>
      <c r="N177" s="1" t="s">
        <v>398</v>
      </c>
      <c r="O177" s="1" t="s">
        <v>52</v>
      </c>
      <c r="P177" s="1" t="s">
        <v>52</v>
      </c>
      <c r="Q177" s="1" t="s">
        <v>379</v>
      </c>
      <c r="R177" s="1" t="s">
        <v>63</v>
      </c>
      <c r="S177" s="1" t="s">
        <v>62</v>
      </c>
      <c r="T177" s="1" t="s">
        <v>62</v>
      </c>
      <c r="AR177" s="1" t="s">
        <v>52</v>
      </c>
      <c r="AS177" s="1" t="s">
        <v>52</v>
      </c>
      <c r="AU177" s="1" t="s">
        <v>399</v>
      </c>
      <c r="AV177">
        <v>87</v>
      </c>
    </row>
    <row r="178" spans="1:48" ht="30" customHeight="1" x14ac:dyDescent="0.3">
      <c r="A178" s="5" t="s">
        <v>400</v>
      </c>
      <c r="B178" s="5" t="s">
        <v>401</v>
      </c>
      <c r="C178" s="5" t="s">
        <v>60</v>
      </c>
      <c r="D178" s="6">
        <v>18</v>
      </c>
      <c r="E178" s="8"/>
      <c r="F178" s="8"/>
      <c r="G178" s="8"/>
      <c r="H178" s="8"/>
      <c r="I178" s="8"/>
      <c r="J178" s="8"/>
      <c r="K178" s="8"/>
      <c r="L178" s="8">
        <f t="shared" si="5"/>
        <v>0</v>
      </c>
      <c r="M178" s="5" t="s">
        <v>52</v>
      </c>
      <c r="N178" s="1" t="s">
        <v>402</v>
      </c>
      <c r="O178" s="1" t="s">
        <v>52</v>
      </c>
      <c r="P178" s="1" t="s">
        <v>52</v>
      </c>
      <c r="Q178" s="1" t="s">
        <v>379</v>
      </c>
      <c r="R178" s="1" t="s">
        <v>62</v>
      </c>
      <c r="S178" s="1" t="s">
        <v>62</v>
      </c>
      <c r="T178" s="1" t="s">
        <v>63</v>
      </c>
      <c r="AR178" s="1" t="s">
        <v>52</v>
      </c>
      <c r="AS178" s="1" t="s">
        <v>52</v>
      </c>
      <c r="AU178" s="1" t="s">
        <v>403</v>
      </c>
      <c r="AV178">
        <v>88</v>
      </c>
    </row>
    <row r="179" spans="1:48" ht="30" customHeight="1" x14ac:dyDescent="0.3">
      <c r="A179" s="5" t="s">
        <v>286</v>
      </c>
      <c r="B179" s="5" t="s">
        <v>401</v>
      </c>
      <c r="C179" s="5" t="s">
        <v>60</v>
      </c>
      <c r="D179" s="6">
        <v>4</v>
      </c>
      <c r="E179" s="8"/>
      <c r="F179" s="8"/>
      <c r="G179" s="8"/>
      <c r="H179" s="8"/>
      <c r="I179" s="8"/>
      <c r="J179" s="8"/>
      <c r="K179" s="8"/>
      <c r="L179" s="8">
        <f t="shared" si="5"/>
        <v>0</v>
      </c>
      <c r="M179" s="5" t="s">
        <v>52</v>
      </c>
      <c r="N179" s="1" t="s">
        <v>404</v>
      </c>
      <c r="O179" s="1" t="s">
        <v>52</v>
      </c>
      <c r="P179" s="1" t="s">
        <v>52</v>
      </c>
      <c r="Q179" s="1" t="s">
        <v>379</v>
      </c>
      <c r="R179" s="1" t="s">
        <v>62</v>
      </c>
      <c r="S179" s="1" t="s">
        <v>62</v>
      </c>
      <c r="T179" s="1" t="s">
        <v>63</v>
      </c>
      <c r="AR179" s="1" t="s">
        <v>52</v>
      </c>
      <c r="AS179" s="1" t="s">
        <v>52</v>
      </c>
      <c r="AU179" s="1" t="s">
        <v>405</v>
      </c>
      <c r="AV179">
        <v>89</v>
      </c>
    </row>
    <row r="180" spans="1:48" ht="30" customHeight="1" x14ac:dyDescent="0.3">
      <c r="A180" s="5" t="s">
        <v>343</v>
      </c>
      <c r="B180" s="5" t="s">
        <v>344</v>
      </c>
      <c r="C180" s="5" t="s">
        <v>60</v>
      </c>
      <c r="D180" s="6">
        <v>13</v>
      </c>
      <c r="E180" s="8"/>
      <c r="F180" s="8"/>
      <c r="G180" s="8"/>
      <c r="H180" s="8"/>
      <c r="I180" s="8"/>
      <c r="J180" s="8"/>
      <c r="K180" s="8"/>
      <c r="L180" s="8">
        <f t="shared" si="5"/>
        <v>0</v>
      </c>
      <c r="M180" s="5" t="s">
        <v>345</v>
      </c>
      <c r="N180" s="1" t="s">
        <v>346</v>
      </c>
      <c r="O180" s="1" t="s">
        <v>52</v>
      </c>
      <c r="P180" s="1" t="s">
        <v>52</v>
      </c>
      <c r="Q180" s="1" t="s">
        <v>379</v>
      </c>
      <c r="R180" s="1" t="s">
        <v>63</v>
      </c>
      <c r="S180" s="1" t="s">
        <v>62</v>
      </c>
      <c r="T180" s="1" t="s">
        <v>62</v>
      </c>
      <c r="AR180" s="1" t="s">
        <v>52</v>
      </c>
      <c r="AS180" s="1" t="s">
        <v>52</v>
      </c>
      <c r="AU180" s="1" t="s">
        <v>406</v>
      </c>
      <c r="AV180">
        <v>90</v>
      </c>
    </row>
    <row r="181" spans="1:48" ht="30" customHeight="1" x14ac:dyDescent="0.3">
      <c r="A181" s="5" t="s">
        <v>137</v>
      </c>
      <c r="B181" s="5" t="s">
        <v>407</v>
      </c>
      <c r="C181" s="5" t="s">
        <v>60</v>
      </c>
      <c r="D181" s="6">
        <v>1</v>
      </c>
      <c r="E181" s="8"/>
      <c r="F181" s="8"/>
      <c r="G181" s="8"/>
      <c r="H181" s="8"/>
      <c r="I181" s="8"/>
      <c r="J181" s="8"/>
      <c r="K181" s="8"/>
      <c r="L181" s="8">
        <f t="shared" si="5"/>
        <v>0</v>
      </c>
      <c r="M181" s="5" t="s">
        <v>408</v>
      </c>
      <c r="N181" s="1" t="s">
        <v>409</v>
      </c>
      <c r="O181" s="1" t="s">
        <v>52</v>
      </c>
      <c r="P181" s="1" t="s">
        <v>52</v>
      </c>
      <c r="Q181" s="1" t="s">
        <v>379</v>
      </c>
      <c r="R181" s="1" t="s">
        <v>63</v>
      </c>
      <c r="S181" s="1" t="s">
        <v>62</v>
      </c>
      <c r="T181" s="1" t="s">
        <v>62</v>
      </c>
      <c r="AR181" s="1" t="s">
        <v>52</v>
      </c>
      <c r="AS181" s="1" t="s">
        <v>52</v>
      </c>
      <c r="AU181" s="1" t="s">
        <v>410</v>
      </c>
      <c r="AV181">
        <v>91</v>
      </c>
    </row>
    <row r="182" spans="1:48" ht="30" customHeight="1" x14ac:dyDescent="0.3">
      <c r="A182" s="5" t="s">
        <v>358</v>
      </c>
      <c r="B182" s="5" t="s">
        <v>411</v>
      </c>
      <c r="C182" s="5" t="s">
        <v>60</v>
      </c>
      <c r="D182" s="6">
        <v>2</v>
      </c>
      <c r="E182" s="8"/>
      <c r="F182" s="8"/>
      <c r="G182" s="8"/>
      <c r="H182" s="8"/>
      <c r="I182" s="8"/>
      <c r="J182" s="8"/>
      <c r="K182" s="8"/>
      <c r="L182" s="8">
        <f t="shared" si="5"/>
        <v>0</v>
      </c>
      <c r="M182" s="5" t="s">
        <v>412</v>
      </c>
      <c r="N182" s="1" t="s">
        <v>413</v>
      </c>
      <c r="O182" s="1" t="s">
        <v>52</v>
      </c>
      <c r="P182" s="1" t="s">
        <v>52</v>
      </c>
      <c r="Q182" s="1" t="s">
        <v>379</v>
      </c>
      <c r="R182" s="1" t="s">
        <v>63</v>
      </c>
      <c r="S182" s="1" t="s">
        <v>62</v>
      </c>
      <c r="T182" s="1" t="s">
        <v>62</v>
      </c>
      <c r="AR182" s="1" t="s">
        <v>52</v>
      </c>
      <c r="AS182" s="1" t="s">
        <v>52</v>
      </c>
      <c r="AU182" s="1" t="s">
        <v>414</v>
      </c>
      <c r="AV182">
        <v>92</v>
      </c>
    </row>
    <row r="183" spans="1:48" ht="30" customHeight="1" x14ac:dyDescent="0.3">
      <c r="A183" s="5" t="s">
        <v>415</v>
      </c>
      <c r="B183" s="5" t="s">
        <v>411</v>
      </c>
      <c r="C183" s="5" t="s">
        <v>60</v>
      </c>
      <c r="D183" s="6">
        <v>77</v>
      </c>
      <c r="E183" s="8"/>
      <c r="F183" s="8"/>
      <c r="G183" s="8"/>
      <c r="H183" s="8"/>
      <c r="I183" s="8"/>
      <c r="J183" s="8"/>
      <c r="K183" s="8"/>
      <c r="L183" s="8">
        <f t="shared" si="5"/>
        <v>0</v>
      </c>
      <c r="M183" s="5" t="s">
        <v>416</v>
      </c>
      <c r="N183" s="1" t="s">
        <v>417</v>
      </c>
      <c r="O183" s="1" t="s">
        <v>52</v>
      </c>
      <c r="P183" s="1" t="s">
        <v>52</v>
      </c>
      <c r="Q183" s="1" t="s">
        <v>379</v>
      </c>
      <c r="R183" s="1" t="s">
        <v>63</v>
      </c>
      <c r="S183" s="1" t="s">
        <v>62</v>
      </c>
      <c r="T183" s="1" t="s">
        <v>62</v>
      </c>
      <c r="AR183" s="1" t="s">
        <v>52</v>
      </c>
      <c r="AS183" s="1" t="s">
        <v>52</v>
      </c>
      <c r="AU183" s="1" t="s">
        <v>418</v>
      </c>
      <c r="AV183">
        <v>93</v>
      </c>
    </row>
    <row r="184" spans="1:48" ht="30" customHeight="1" x14ac:dyDescent="0.3">
      <c r="A184" s="5" t="s">
        <v>363</v>
      </c>
      <c r="B184" s="5" t="s">
        <v>419</v>
      </c>
      <c r="C184" s="5" t="s">
        <v>60</v>
      </c>
      <c r="D184" s="6">
        <v>9</v>
      </c>
      <c r="E184" s="8"/>
      <c r="F184" s="8"/>
      <c r="G184" s="8"/>
      <c r="H184" s="8"/>
      <c r="I184" s="8"/>
      <c r="J184" s="8"/>
      <c r="K184" s="8"/>
      <c r="L184" s="8">
        <f t="shared" si="5"/>
        <v>0</v>
      </c>
      <c r="M184" s="5" t="s">
        <v>420</v>
      </c>
      <c r="N184" s="1" t="s">
        <v>421</v>
      </c>
      <c r="O184" s="1" t="s">
        <v>52</v>
      </c>
      <c r="P184" s="1" t="s">
        <v>52</v>
      </c>
      <c r="Q184" s="1" t="s">
        <v>379</v>
      </c>
      <c r="R184" s="1" t="s">
        <v>63</v>
      </c>
      <c r="S184" s="1" t="s">
        <v>62</v>
      </c>
      <c r="T184" s="1" t="s">
        <v>62</v>
      </c>
      <c r="AR184" s="1" t="s">
        <v>52</v>
      </c>
      <c r="AS184" s="1" t="s">
        <v>52</v>
      </c>
      <c r="AU184" s="1" t="s">
        <v>422</v>
      </c>
      <c r="AV184">
        <v>94</v>
      </c>
    </row>
    <row r="185" spans="1:48" ht="30" customHeight="1" x14ac:dyDescent="0.3">
      <c r="A185" s="5" t="s">
        <v>423</v>
      </c>
      <c r="B185" s="5" t="s">
        <v>424</v>
      </c>
      <c r="C185" s="5" t="s">
        <v>60</v>
      </c>
      <c r="D185" s="6">
        <v>50</v>
      </c>
      <c r="E185" s="8"/>
      <c r="F185" s="8"/>
      <c r="G185" s="8"/>
      <c r="H185" s="8"/>
      <c r="I185" s="8"/>
      <c r="J185" s="8"/>
      <c r="K185" s="8"/>
      <c r="L185" s="8">
        <f t="shared" si="5"/>
        <v>0</v>
      </c>
      <c r="M185" s="5" t="s">
        <v>425</v>
      </c>
      <c r="N185" s="1" t="s">
        <v>426</v>
      </c>
      <c r="O185" s="1" t="s">
        <v>52</v>
      </c>
      <c r="P185" s="1" t="s">
        <v>52</v>
      </c>
      <c r="Q185" s="1" t="s">
        <v>379</v>
      </c>
      <c r="R185" s="1" t="s">
        <v>63</v>
      </c>
      <c r="S185" s="1" t="s">
        <v>62</v>
      </c>
      <c r="T185" s="1" t="s">
        <v>62</v>
      </c>
      <c r="AR185" s="1" t="s">
        <v>52</v>
      </c>
      <c r="AS185" s="1" t="s">
        <v>52</v>
      </c>
      <c r="AU185" s="1" t="s">
        <v>427</v>
      </c>
      <c r="AV185">
        <v>95</v>
      </c>
    </row>
    <row r="186" spans="1:48" ht="30" customHeight="1" x14ac:dyDescent="0.3">
      <c r="A186" s="5" t="s">
        <v>428</v>
      </c>
      <c r="B186" s="5" t="s">
        <v>429</v>
      </c>
      <c r="C186" s="5" t="s">
        <v>60</v>
      </c>
      <c r="D186" s="6">
        <v>2</v>
      </c>
      <c r="E186" s="8"/>
      <c r="F186" s="8"/>
      <c r="G186" s="8"/>
      <c r="H186" s="8"/>
      <c r="I186" s="8"/>
      <c r="J186" s="8"/>
      <c r="K186" s="8"/>
      <c r="L186" s="8">
        <f t="shared" si="5"/>
        <v>0</v>
      </c>
      <c r="M186" s="5" t="s">
        <v>430</v>
      </c>
      <c r="N186" s="1" t="s">
        <v>431</v>
      </c>
      <c r="O186" s="1" t="s">
        <v>52</v>
      </c>
      <c r="P186" s="1" t="s">
        <v>52</v>
      </c>
      <c r="Q186" s="1" t="s">
        <v>379</v>
      </c>
      <c r="R186" s="1" t="s">
        <v>63</v>
      </c>
      <c r="S186" s="1" t="s">
        <v>62</v>
      </c>
      <c r="T186" s="1" t="s">
        <v>62</v>
      </c>
      <c r="AR186" s="1" t="s">
        <v>52</v>
      </c>
      <c r="AS186" s="1" t="s">
        <v>52</v>
      </c>
      <c r="AU186" s="1" t="s">
        <v>432</v>
      </c>
      <c r="AV186">
        <v>96</v>
      </c>
    </row>
    <row r="187" spans="1:48" ht="30" customHeight="1" x14ac:dyDescent="0.3">
      <c r="A187" s="5" t="s">
        <v>433</v>
      </c>
      <c r="B187" s="5" t="s">
        <v>434</v>
      </c>
      <c r="C187" s="5" t="s">
        <v>60</v>
      </c>
      <c r="D187" s="6">
        <v>10</v>
      </c>
      <c r="E187" s="8"/>
      <c r="F187" s="8"/>
      <c r="G187" s="8"/>
      <c r="H187" s="8"/>
      <c r="I187" s="8"/>
      <c r="J187" s="8"/>
      <c r="K187" s="8"/>
      <c r="L187" s="8">
        <f t="shared" si="5"/>
        <v>0</v>
      </c>
      <c r="M187" s="5" t="s">
        <v>435</v>
      </c>
      <c r="N187" s="1" t="s">
        <v>436</v>
      </c>
      <c r="O187" s="1" t="s">
        <v>52</v>
      </c>
      <c r="P187" s="1" t="s">
        <v>52</v>
      </c>
      <c r="Q187" s="1" t="s">
        <v>379</v>
      </c>
      <c r="R187" s="1" t="s">
        <v>63</v>
      </c>
      <c r="S187" s="1" t="s">
        <v>62</v>
      </c>
      <c r="T187" s="1" t="s">
        <v>62</v>
      </c>
      <c r="AR187" s="1" t="s">
        <v>52</v>
      </c>
      <c r="AS187" s="1" t="s">
        <v>52</v>
      </c>
      <c r="AU187" s="1" t="s">
        <v>437</v>
      </c>
      <c r="AV187">
        <v>97</v>
      </c>
    </row>
    <row r="188" spans="1:48" ht="30" customHeight="1" x14ac:dyDescent="0.3">
      <c r="A188" s="5" t="s">
        <v>438</v>
      </c>
      <c r="B188" s="5" t="s">
        <v>439</v>
      </c>
      <c r="C188" s="5" t="s">
        <v>60</v>
      </c>
      <c r="D188" s="6">
        <v>6</v>
      </c>
      <c r="E188" s="8"/>
      <c r="F188" s="8"/>
      <c r="G188" s="8"/>
      <c r="H188" s="8"/>
      <c r="I188" s="8"/>
      <c r="J188" s="8"/>
      <c r="K188" s="8"/>
      <c r="L188" s="8">
        <f t="shared" si="5"/>
        <v>0</v>
      </c>
      <c r="M188" s="5" t="s">
        <v>440</v>
      </c>
      <c r="N188" s="1" t="s">
        <v>441</v>
      </c>
      <c r="O188" s="1" t="s">
        <v>52</v>
      </c>
      <c r="P188" s="1" t="s">
        <v>52</v>
      </c>
      <c r="Q188" s="1" t="s">
        <v>379</v>
      </c>
      <c r="R188" s="1" t="s">
        <v>63</v>
      </c>
      <c r="S188" s="1" t="s">
        <v>62</v>
      </c>
      <c r="T188" s="1" t="s">
        <v>62</v>
      </c>
      <c r="AR188" s="1" t="s">
        <v>52</v>
      </c>
      <c r="AS188" s="1" t="s">
        <v>52</v>
      </c>
      <c r="AU188" s="1" t="s">
        <v>442</v>
      </c>
      <c r="AV188">
        <v>98</v>
      </c>
    </row>
    <row r="189" spans="1:48" ht="30" customHeight="1" x14ac:dyDescent="0.3">
      <c r="A189" s="5" t="s">
        <v>443</v>
      </c>
      <c r="B189" s="5" t="s">
        <v>52</v>
      </c>
      <c r="C189" s="5" t="s">
        <v>60</v>
      </c>
      <c r="D189" s="6">
        <v>2</v>
      </c>
      <c r="E189" s="8"/>
      <c r="F189" s="8"/>
      <c r="G189" s="8"/>
      <c r="H189" s="8"/>
      <c r="I189" s="8"/>
      <c r="J189" s="8"/>
      <c r="K189" s="8"/>
      <c r="L189" s="8">
        <f t="shared" si="5"/>
        <v>0</v>
      </c>
      <c r="M189" s="5" t="s">
        <v>444</v>
      </c>
      <c r="N189" s="1" t="s">
        <v>445</v>
      </c>
      <c r="O189" s="1" t="s">
        <v>52</v>
      </c>
      <c r="P189" s="1" t="s">
        <v>52</v>
      </c>
      <c r="Q189" s="1" t="s">
        <v>379</v>
      </c>
      <c r="R189" s="1" t="s">
        <v>63</v>
      </c>
      <c r="S189" s="1" t="s">
        <v>62</v>
      </c>
      <c r="T189" s="1" t="s">
        <v>62</v>
      </c>
      <c r="AR189" s="1" t="s">
        <v>52</v>
      </c>
      <c r="AS189" s="1" t="s">
        <v>52</v>
      </c>
      <c r="AU189" s="1" t="s">
        <v>446</v>
      </c>
      <c r="AV189">
        <v>99</v>
      </c>
    </row>
    <row r="190" spans="1:48" ht="30" customHeight="1" x14ac:dyDescent="0.3">
      <c r="A190" s="5" t="s">
        <v>447</v>
      </c>
      <c r="B190" s="5" t="s">
        <v>448</v>
      </c>
      <c r="C190" s="5" t="s">
        <v>60</v>
      </c>
      <c r="D190" s="6">
        <v>2</v>
      </c>
      <c r="E190" s="8"/>
      <c r="F190" s="8"/>
      <c r="G190" s="8"/>
      <c r="H190" s="8"/>
      <c r="I190" s="8"/>
      <c r="J190" s="8"/>
      <c r="K190" s="8"/>
      <c r="L190" s="8">
        <f t="shared" si="5"/>
        <v>0</v>
      </c>
      <c r="M190" s="5" t="s">
        <v>449</v>
      </c>
      <c r="N190" s="1" t="s">
        <v>450</v>
      </c>
      <c r="O190" s="1" t="s">
        <v>52</v>
      </c>
      <c r="P190" s="1" t="s">
        <v>52</v>
      </c>
      <c r="Q190" s="1" t="s">
        <v>379</v>
      </c>
      <c r="R190" s="1" t="s">
        <v>63</v>
      </c>
      <c r="S190" s="1" t="s">
        <v>62</v>
      </c>
      <c r="T190" s="1" t="s">
        <v>62</v>
      </c>
      <c r="AR190" s="1" t="s">
        <v>52</v>
      </c>
      <c r="AS190" s="1" t="s">
        <v>52</v>
      </c>
      <c r="AU190" s="1" t="s">
        <v>451</v>
      </c>
      <c r="AV190">
        <v>100</v>
      </c>
    </row>
    <row r="191" spans="1:48" ht="30" customHeight="1" x14ac:dyDescent="0.3">
      <c r="A191" s="5" t="s">
        <v>447</v>
      </c>
      <c r="B191" s="5" t="s">
        <v>452</v>
      </c>
      <c r="C191" s="5" t="s">
        <v>60</v>
      </c>
      <c r="D191" s="6">
        <v>5</v>
      </c>
      <c r="E191" s="8"/>
      <c r="F191" s="8"/>
      <c r="G191" s="8"/>
      <c r="H191" s="8"/>
      <c r="I191" s="8"/>
      <c r="J191" s="8"/>
      <c r="K191" s="8"/>
      <c r="L191" s="8">
        <f t="shared" si="5"/>
        <v>0</v>
      </c>
      <c r="M191" s="5" t="s">
        <v>453</v>
      </c>
      <c r="N191" s="1" t="s">
        <v>454</v>
      </c>
      <c r="O191" s="1" t="s">
        <v>52</v>
      </c>
      <c r="P191" s="1" t="s">
        <v>52</v>
      </c>
      <c r="Q191" s="1" t="s">
        <v>379</v>
      </c>
      <c r="R191" s="1" t="s">
        <v>63</v>
      </c>
      <c r="S191" s="1" t="s">
        <v>62</v>
      </c>
      <c r="T191" s="1" t="s">
        <v>62</v>
      </c>
      <c r="AR191" s="1" t="s">
        <v>52</v>
      </c>
      <c r="AS191" s="1" t="s">
        <v>52</v>
      </c>
      <c r="AU191" s="1" t="s">
        <v>455</v>
      </c>
      <c r="AV191">
        <v>101</v>
      </c>
    </row>
    <row r="192" spans="1:48" ht="30" customHeight="1" x14ac:dyDescent="0.3">
      <c r="A192" s="5" t="s">
        <v>447</v>
      </c>
      <c r="B192" s="5" t="s">
        <v>456</v>
      </c>
      <c r="C192" s="5" t="s">
        <v>60</v>
      </c>
      <c r="D192" s="6">
        <v>4</v>
      </c>
      <c r="E192" s="8"/>
      <c r="F192" s="8"/>
      <c r="G192" s="8"/>
      <c r="H192" s="8"/>
      <c r="I192" s="8"/>
      <c r="J192" s="8"/>
      <c r="K192" s="8"/>
      <c r="L192" s="8">
        <f t="shared" si="5"/>
        <v>0</v>
      </c>
      <c r="M192" s="5" t="s">
        <v>457</v>
      </c>
      <c r="N192" s="1" t="s">
        <v>458</v>
      </c>
      <c r="O192" s="1" t="s">
        <v>52</v>
      </c>
      <c r="P192" s="1" t="s">
        <v>52</v>
      </c>
      <c r="Q192" s="1" t="s">
        <v>379</v>
      </c>
      <c r="R192" s="1" t="s">
        <v>63</v>
      </c>
      <c r="S192" s="1" t="s">
        <v>62</v>
      </c>
      <c r="T192" s="1" t="s">
        <v>62</v>
      </c>
      <c r="AR192" s="1" t="s">
        <v>52</v>
      </c>
      <c r="AS192" s="1" t="s">
        <v>52</v>
      </c>
      <c r="AU192" s="1" t="s">
        <v>459</v>
      </c>
      <c r="AV192">
        <v>102</v>
      </c>
    </row>
    <row r="193" spans="1:48" ht="30" customHeight="1" x14ac:dyDescent="0.3">
      <c r="A193" s="5" t="s">
        <v>460</v>
      </c>
      <c r="B193" s="5" t="s">
        <v>461</v>
      </c>
      <c r="C193" s="5" t="s">
        <v>60</v>
      </c>
      <c r="D193" s="6">
        <v>2</v>
      </c>
      <c r="E193" s="8"/>
      <c r="F193" s="8"/>
      <c r="G193" s="8"/>
      <c r="H193" s="8"/>
      <c r="I193" s="8"/>
      <c r="J193" s="8"/>
      <c r="K193" s="8"/>
      <c r="L193" s="8">
        <f t="shared" si="5"/>
        <v>0</v>
      </c>
      <c r="M193" s="5" t="s">
        <v>462</v>
      </c>
      <c r="N193" s="1" t="s">
        <v>463</v>
      </c>
      <c r="O193" s="1" t="s">
        <v>52</v>
      </c>
      <c r="P193" s="1" t="s">
        <v>52</v>
      </c>
      <c r="Q193" s="1" t="s">
        <v>379</v>
      </c>
      <c r="R193" s="1" t="s">
        <v>63</v>
      </c>
      <c r="S193" s="1" t="s">
        <v>62</v>
      </c>
      <c r="T193" s="1" t="s">
        <v>62</v>
      </c>
      <c r="AR193" s="1" t="s">
        <v>52</v>
      </c>
      <c r="AS193" s="1" t="s">
        <v>52</v>
      </c>
      <c r="AU193" s="1" t="s">
        <v>464</v>
      </c>
      <c r="AV193">
        <v>103</v>
      </c>
    </row>
    <row r="194" spans="1:48" ht="30" customHeight="1" x14ac:dyDescent="0.3">
      <c r="A194" s="5" t="s">
        <v>315</v>
      </c>
      <c r="B194" s="5" t="s">
        <v>465</v>
      </c>
      <c r="C194" s="5" t="s">
        <v>129</v>
      </c>
      <c r="D194" s="6">
        <v>206</v>
      </c>
      <c r="E194" s="8"/>
      <c r="F194" s="8"/>
      <c r="G194" s="8"/>
      <c r="H194" s="8"/>
      <c r="I194" s="8"/>
      <c r="J194" s="8"/>
      <c r="K194" s="8"/>
      <c r="L194" s="8">
        <f t="shared" si="5"/>
        <v>0</v>
      </c>
      <c r="M194" s="5" t="s">
        <v>466</v>
      </c>
      <c r="N194" s="1" t="s">
        <v>467</v>
      </c>
      <c r="O194" s="1" t="s">
        <v>52</v>
      </c>
      <c r="P194" s="1" t="s">
        <v>52</v>
      </c>
      <c r="Q194" s="1" t="s">
        <v>379</v>
      </c>
      <c r="R194" s="1" t="s">
        <v>63</v>
      </c>
      <c r="S194" s="1" t="s">
        <v>62</v>
      </c>
      <c r="T194" s="1" t="s">
        <v>62</v>
      </c>
      <c r="AR194" s="1" t="s">
        <v>52</v>
      </c>
      <c r="AS194" s="1" t="s">
        <v>52</v>
      </c>
      <c r="AU194" s="1" t="s">
        <v>468</v>
      </c>
      <c r="AV194">
        <v>104</v>
      </c>
    </row>
    <row r="195" spans="1:48" ht="30" customHeight="1" x14ac:dyDescent="0.3">
      <c r="A195" s="5" t="s">
        <v>469</v>
      </c>
      <c r="B195" s="5" t="s">
        <v>465</v>
      </c>
      <c r="C195" s="5" t="s">
        <v>129</v>
      </c>
      <c r="D195" s="6">
        <v>28</v>
      </c>
      <c r="E195" s="8"/>
      <c r="F195" s="8"/>
      <c r="G195" s="8"/>
      <c r="H195" s="8"/>
      <c r="I195" s="8"/>
      <c r="J195" s="8"/>
      <c r="K195" s="8"/>
      <c r="L195" s="8">
        <f t="shared" si="5"/>
        <v>0</v>
      </c>
      <c r="M195" s="5" t="s">
        <v>470</v>
      </c>
      <c r="N195" s="1" t="s">
        <v>471</v>
      </c>
      <c r="O195" s="1" t="s">
        <v>52</v>
      </c>
      <c r="P195" s="1" t="s">
        <v>52</v>
      </c>
      <c r="Q195" s="1" t="s">
        <v>379</v>
      </c>
      <c r="R195" s="1" t="s">
        <v>63</v>
      </c>
      <c r="S195" s="1" t="s">
        <v>62</v>
      </c>
      <c r="T195" s="1" t="s">
        <v>62</v>
      </c>
      <c r="AR195" s="1" t="s">
        <v>52</v>
      </c>
      <c r="AS195" s="1" t="s">
        <v>52</v>
      </c>
      <c r="AU195" s="1" t="s">
        <v>472</v>
      </c>
      <c r="AV195">
        <v>105</v>
      </c>
    </row>
    <row r="196" spans="1:48" ht="30" customHeight="1" x14ac:dyDescent="0.3">
      <c r="A196" s="5" t="s">
        <v>315</v>
      </c>
      <c r="B196" s="5" t="s">
        <v>473</v>
      </c>
      <c r="C196" s="5" t="s">
        <v>129</v>
      </c>
      <c r="D196" s="6">
        <v>3</v>
      </c>
      <c r="E196" s="8"/>
      <c r="F196" s="8"/>
      <c r="G196" s="8"/>
      <c r="H196" s="8"/>
      <c r="I196" s="8"/>
      <c r="J196" s="8"/>
      <c r="K196" s="8"/>
      <c r="L196" s="8">
        <f t="shared" si="5"/>
        <v>0</v>
      </c>
      <c r="M196" s="5" t="s">
        <v>474</v>
      </c>
      <c r="N196" s="1" t="s">
        <v>475</v>
      </c>
      <c r="O196" s="1" t="s">
        <v>52</v>
      </c>
      <c r="P196" s="1" t="s">
        <v>52</v>
      </c>
      <c r="Q196" s="1" t="s">
        <v>379</v>
      </c>
      <c r="R196" s="1" t="s">
        <v>63</v>
      </c>
      <c r="S196" s="1" t="s">
        <v>62</v>
      </c>
      <c r="T196" s="1" t="s">
        <v>62</v>
      </c>
      <c r="AR196" s="1" t="s">
        <v>52</v>
      </c>
      <c r="AS196" s="1" t="s">
        <v>52</v>
      </c>
      <c r="AU196" s="1" t="s">
        <v>476</v>
      </c>
      <c r="AV196">
        <v>106</v>
      </c>
    </row>
    <row r="197" spans="1:48" ht="30" customHeight="1" x14ac:dyDescent="0.3">
      <c r="A197" s="5" t="s">
        <v>477</v>
      </c>
      <c r="B197" s="5" t="s">
        <v>478</v>
      </c>
      <c r="C197" s="5" t="s">
        <v>60</v>
      </c>
      <c r="D197" s="6">
        <v>70</v>
      </c>
      <c r="E197" s="8"/>
      <c r="F197" s="8"/>
      <c r="G197" s="8"/>
      <c r="H197" s="8"/>
      <c r="I197" s="8"/>
      <c r="J197" s="8"/>
      <c r="K197" s="8"/>
      <c r="L197" s="8">
        <f t="shared" si="5"/>
        <v>0</v>
      </c>
      <c r="M197" s="5" t="s">
        <v>52</v>
      </c>
      <c r="N197" s="1" t="s">
        <v>479</v>
      </c>
      <c r="O197" s="1" t="s">
        <v>52</v>
      </c>
      <c r="P197" s="1" t="s">
        <v>52</v>
      </c>
      <c r="Q197" s="1" t="s">
        <v>379</v>
      </c>
      <c r="R197" s="1" t="s">
        <v>62</v>
      </c>
      <c r="S197" s="1" t="s">
        <v>62</v>
      </c>
      <c r="T197" s="1" t="s">
        <v>63</v>
      </c>
      <c r="AR197" s="1" t="s">
        <v>52</v>
      </c>
      <c r="AS197" s="1" t="s">
        <v>52</v>
      </c>
      <c r="AU197" s="1" t="s">
        <v>480</v>
      </c>
      <c r="AV197">
        <v>107</v>
      </c>
    </row>
    <row r="198" spans="1:48" ht="30" customHeight="1" x14ac:dyDescent="0.3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</row>
    <row r="199" spans="1:48" ht="30" customHeight="1" x14ac:dyDescent="0.3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</row>
    <row r="200" spans="1:48" ht="30" customHeight="1" x14ac:dyDescent="0.3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</row>
    <row r="201" spans="1:48" ht="30" customHeight="1" x14ac:dyDescent="0.3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</row>
    <row r="202" spans="1:48" ht="30" customHeight="1" x14ac:dyDescent="0.3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</row>
    <row r="203" spans="1:48" ht="30" customHeight="1" x14ac:dyDescent="0.3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</row>
    <row r="204" spans="1:48" ht="30" customHeight="1" x14ac:dyDescent="0.3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</row>
    <row r="205" spans="1:48" ht="30" customHeight="1" x14ac:dyDescent="0.3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</row>
    <row r="206" spans="1:48" ht="30" customHeight="1" x14ac:dyDescent="0.3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</row>
    <row r="207" spans="1:48" ht="30" customHeight="1" x14ac:dyDescent="0.3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</row>
    <row r="208" spans="1:48" ht="30" customHeight="1" x14ac:dyDescent="0.3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</row>
    <row r="209" spans="1:48" ht="30" customHeight="1" x14ac:dyDescent="0.3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</row>
    <row r="210" spans="1:48" ht="30" customHeight="1" x14ac:dyDescent="0.3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</row>
    <row r="211" spans="1:48" ht="30" customHeight="1" x14ac:dyDescent="0.3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</row>
    <row r="212" spans="1:48" ht="30" customHeight="1" x14ac:dyDescent="0.3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</row>
    <row r="213" spans="1:48" ht="30" customHeight="1" x14ac:dyDescent="0.3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</row>
    <row r="214" spans="1:48" ht="30" customHeight="1" x14ac:dyDescent="0.3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</row>
    <row r="215" spans="1:48" ht="30" customHeight="1" x14ac:dyDescent="0.3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</row>
    <row r="216" spans="1:48" ht="30" customHeight="1" x14ac:dyDescent="0.3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</row>
    <row r="217" spans="1:48" ht="30" customHeight="1" x14ac:dyDescent="0.3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</row>
    <row r="218" spans="1:48" ht="30" customHeight="1" x14ac:dyDescent="0.3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</row>
    <row r="219" spans="1:48" ht="30" customHeight="1" x14ac:dyDescent="0.3">
      <c r="A219" s="5" t="s">
        <v>183</v>
      </c>
      <c r="B219" s="6"/>
      <c r="C219" s="6"/>
      <c r="D219" s="6"/>
      <c r="E219" s="6"/>
      <c r="F219" s="8"/>
      <c r="G219" s="6"/>
      <c r="H219" s="8"/>
      <c r="I219" s="6"/>
      <c r="J219" s="8"/>
      <c r="K219" s="6"/>
      <c r="L219" s="8">
        <f>SUM(L173:L218)</f>
        <v>0</v>
      </c>
      <c r="M219" s="6"/>
      <c r="N219" t="s">
        <v>184</v>
      </c>
    </row>
    <row r="220" spans="1:48" ht="30" customHeight="1" x14ac:dyDescent="0.3">
      <c r="A220" s="5" t="s">
        <v>481</v>
      </c>
      <c r="B220" s="5" t="s">
        <v>52</v>
      </c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Q220" s="1" t="s">
        <v>482</v>
      </c>
    </row>
    <row r="221" spans="1:48" ht="30" customHeight="1" x14ac:dyDescent="0.3">
      <c r="A221" s="5" t="s">
        <v>483</v>
      </c>
      <c r="B221" s="5" t="s">
        <v>484</v>
      </c>
      <c r="C221" s="5" t="s">
        <v>60</v>
      </c>
      <c r="D221" s="6">
        <v>8</v>
      </c>
      <c r="E221" s="8"/>
      <c r="F221" s="8"/>
      <c r="G221" s="8"/>
      <c r="H221" s="8"/>
      <c r="I221" s="8"/>
      <c r="J221" s="8"/>
      <c r="K221" s="8"/>
      <c r="L221" s="8">
        <f t="shared" ref="L221:L234" si="6">TRUNC(F221+H221+J221, 0)</f>
        <v>0</v>
      </c>
      <c r="M221" s="5" t="s">
        <v>485</v>
      </c>
      <c r="N221" s="1" t="s">
        <v>486</v>
      </c>
      <c r="O221" s="1" t="s">
        <v>52</v>
      </c>
      <c r="P221" s="1" t="s">
        <v>52</v>
      </c>
      <c r="Q221" s="1" t="s">
        <v>482</v>
      </c>
      <c r="R221" s="1" t="s">
        <v>63</v>
      </c>
      <c r="S221" s="1" t="s">
        <v>62</v>
      </c>
      <c r="T221" s="1" t="s">
        <v>62</v>
      </c>
      <c r="AR221" s="1" t="s">
        <v>52</v>
      </c>
      <c r="AS221" s="1" t="s">
        <v>52</v>
      </c>
      <c r="AU221" s="1" t="s">
        <v>487</v>
      </c>
      <c r="AV221">
        <v>109</v>
      </c>
    </row>
    <row r="222" spans="1:48" ht="30" customHeight="1" x14ac:dyDescent="0.3">
      <c r="A222" s="5" t="s">
        <v>488</v>
      </c>
      <c r="B222" s="5" t="s">
        <v>489</v>
      </c>
      <c r="C222" s="5" t="s">
        <v>197</v>
      </c>
      <c r="D222" s="6">
        <v>8</v>
      </c>
      <c r="E222" s="8"/>
      <c r="F222" s="8"/>
      <c r="G222" s="8"/>
      <c r="H222" s="8"/>
      <c r="I222" s="8"/>
      <c r="J222" s="8"/>
      <c r="K222" s="8"/>
      <c r="L222" s="8">
        <f t="shared" si="6"/>
        <v>0</v>
      </c>
      <c r="M222" s="5" t="s">
        <v>490</v>
      </c>
      <c r="N222" s="1" t="s">
        <v>491</v>
      </c>
      <c r="O222" s="1" t="s">
        <v>52</v>
      </c>
      <c r="P222" s="1" t="s">
        <v>52</v>
      </c>
      <c r="Q222" s="1" t="s">
        <v>482</v>
      </c>
      <c r="R222" s="1" t="s">
        <v>63</v>
      </c>
      <c r="S222" s="1" t="s">
        <v>62</v>
      </c>
      <c r="T222" s="1" t="s">
        <v>62</v>
      </c>
      <c r="AR222" s="1" t="s">
        <v>52</v>
      </c>
      <c r="AS222" s="1" t="s">
        <v>52</v>
      </c>
      <c r="AU222" s="1" t="s">
        <v>492</v>
      </c>
      <c r="AV222">
        <v>110</v>
      </c>
    </row>
    <row r="223" spans="1:48" ht="30" customHeight="1" x14ac:dyDescent="0.3">
      <c r="A223" s="5" t="s">
        <v>493</v>
      </c>
      <c r="B223" s="5" t="s">
        <v>494</v>
      </c>
      <c r="C223" s="5" t="s">
        <v>129</v>
      </c>
      <c r="D223" s="6">
        <v>8</v>
      </c>
      <c r="E223" s="8"/>
      <c r="F223" s="8"/>
      <c r="G223" s="8"/>
      <c r="H223" s="8"/>
      <c r="I223" s="8"/>
      <c r="J223" s="8"/>
      <c r="K223" s="8"/>
      <c r="L223" s="8">
        <f t="shared" si="6"/>
        <v>0</v>
      </c>
      <c r="M223" s="5" t="s">
        <v>495</v>
      </c>
      <c r="N223" s="1" t="s">
        <v>496</v>
      </c>
      <c r="O223" s="1" t="s">
        <v>52</v>
      </c>
      <c r="P223" s="1" t="s">
        <v>52</v>
      </c>
      <c r="Q223" s="1" t="s">
        <v>482</v>
      </c>
      <c r="R223" s="1" t="s">
        <v>63</v>
      </c>
      <c r="S223" s="1" t="s">
        <v>62</v>
      </c>
      <c r="T223" s="1" t="s">
        <v>62</v>
      </c>
      <c r="AR223" s="1" t="s">
        <v>52</v>
      </c>
      <c r="AS223" s="1" t="s">
        <v>52</v>
      </c>
      <c r="AU223" s="1" t="s">
        <v>497</v>
      </c>
      <c r="AV223">
        <v>111</v>
      </c>
    </row>
    <row r="224" spans="1:48" ht="30" customHeight="1" x14ac:dyDescent="0.3">
      <c r="A224" s="5" t="s">
        <v>80</v>
      </c>
      <c r="B224" s="5" t="s">
        <v>498</v>
      </c>
      <c r="C224" s="5" t="s">
        <v>82</v>
      </c>
      <c r="D224" s="6">
        <v>142.5</v>
      </c>
      <c r="E224" s="8"/>
      <c r="F224" s="8"/>
      <c r="G224" s="8"/>
      <c r="H224" s="8"/>
      <c r="I224" s="8"/>
      <c r="J224" s="8"/>
      <c r="K224" s="8"/>
      <c r="L224" s="8">
        <f t="shared" si="6"/>
        <v>0</v>
      </c>
      <c r="M224" s="5" t="s">
        <v>499</v>
      </c>
      <c r="N224" s="1" t="s">
        <v>500</v>
      </c>
      <c r="O224" s="1" t="s">
        <v>52</v>
      </c>
      <c r="P224" s="1" t="s">
        <v>52</v>
      </c>
      <c r="Q224" s="1" t="s">
        <v>482</v>
      </c>
      <c r="R224" s="1" t="s">
        <v>63</v>
      </c>
      <c r="S224" s="1" t="s">
        <v>62</v>
      </c>
      <c r="T224" s="1" t="s">
        <v>62</v>
      </c>
      <c r="AR224" s="1" t="s">
        <v>52</v>
      </c>
      <c r="AS224" s="1" t="s">
        <v>52</v>
      </c>
      <c r="AU224" s="1" t="s">
        <v>501</v>
      </c>
      <c r="AV224">
        <v>112</v>
      </c>
    </row>
    <row r="225" spans="1:48" ht="30" customHeight="1" x14ac:dyDescent="0.3">
      <c r="A225" s="5" t="s">
        <v>86</v>
      </c>
      <c r="B225" s="5" t="s">
        <v>502</v>
      </c>
      <c r="C225" s="5" t="s">
        <v>82</v>
      </c>
      <c r="D225" s="6">
        <v>8</v>
      </c>
      <c r="E225" s="8"/>
      <c r="F225" s="8"/>
      <c r="G225" s="8"/>
      <c r="H225" s="8"/>
      <c r="I225" s="8"/>
      <c r="J225" s="8"/>
      <c r="K225" s="8"/>
      <c r="L225" s="8">
        <f t="shared" si="6"/>
        <v>0</v>
      </c>
      <c r="M225" s="5" t="s">
        <v>503</v>
      </c>
      <c r="N225" s="1" t="s">
        <v>504</v>
      </c>
      <c r="O225" s="1" t="s">
        <v>52</v>
      </c>
      <c r="P225" s="1" t="s">
        <v>52</v>
      </c>
      <c r="Q225" s="1" t="s">
        <v>482</v>
      </c>
      <c r="R225" s="1" t="s">
        <v>63</v>
      </c>
      <c r="S225" s="1" t="s">
        <v>62</v>
      </c>
      <c r="T225" s="1" t="s">
        <v>62</v>
      </c>
      <c r="AR225" s="1" t="s">
        <v>52</v>
      </c>
      <c r="AS225" s="1" t="s">
        <v>52</v>
      </c>
      <c r="AU225" s="1" t="s">
        <v>505</v>
      </c>
      <c r="AV225">
        <v>113</v>
      </c>
    </row>
    <row r="226" spans="1:48" ht="30" customHeight="1" x14ac:dyDescent="0.3">
      <c r="A226" s="5" t="s">
        <v>99</v>
      </c>
      <c r="B226" s="5" t="s">
        <v>506</v>
      </c>
      <c r="C226" s="5" t="s">
        <v>82</v>
      </c>
      <c r="D226" s="6">
        <v>294.5</v>
      </c>
      <c r="E226" s="8"/>
      <c r="F226" s="8"/>
      <c r="G226" s="8"/>
      <c r="H226" s="8"/>
      <c r="I226" s="8"/>
      <c r="J226" s="8"/>
      <c r="K226" s="8"/>
      <c r="L226" s="8">
        <f t="shared" si="6"/>
        <v>0</v>
      </c>
      <c r="M226" s="5" t="s">
        <v>507</v>
      </c>
      <c r="N226" s="1" t="s">
        <v>508</v>
      </c>
      <c r="O226" s="1" t="s">
        <v>52</v>
      </c>
      <c r="P226" s="1" t="s">
        <v>52</v>
      </c>
      <c r="Q226" s="1" t="s">
        <v>482</v>
      </c>
      <c r="R226" s="1" t="s">
        <v>63</v>
      </c>
      <c r="S226" s="1" t="s">
        <v>62</v>
      </c>
      <c r="T226" s="1" t="s">
        <v>62</v>
      </c>
      <c r="AR226" s="1" t="s">
        <v>52</v>
      </c>
      <c r="AS226" s="1" t="s">
        <v>52</v>
      </c>
      <c r="AU226" s="1" t="s">
        <v>509</v>
      </c>
      <c r="AV226">
        <v>114</v>
      </c>
    </row>
    <row r="227" spans="1:48" ht="30" customHeight="1" x14ac:dyDescent="0.3">
      <c r="A227" s="5" t="s">
        <v>104</v>
      </c>
      <c r="B227" s="5" t="s">
        <v>105</v>
      </c>
      <c r="C227" s="5" t="s">
        <v>82</v>
      </c>
      <c r="D227" s="6">
        <v>24</v>
      </c>
      <c r="E227" s="8"/>
      <c r="F227" s="8"/>
      <c r="G227" s="8"/>
      <c r="H227" s="8"/>
      <c r="I227" s="8"/>
      <c r="J227" s="8"/>
      <c r="K227" s="8"/>
      <c r="L227" s="8">
        <f t="shared" si="6"/>
        <v>0</v>
      </c>
      <c r="M227" s="5" t="s">
        <v>106</v>
      </c>
      <c r="N227" s="1" t="s">
        <v>107</v>
      </c>
      <c r="O227" s="1" t="s">
        <v>52</v>
      </c>
      <c r="P227" s="1" t="s">
        <v>52</v>
      </c>
      <c r="Q227" s="1" t="s">
        <v>482</v>
      </c>
      <c r="R227" s="1" t="s">
        <v>63</v>
      </c>
      <c r="S227" s="1" t="s">
        <v>62</v>
      </c>
      <c r="T227" s="1" t="s">
        <v>62</v>
      </c>
      <c r="AR227" s="1" t="s">
        <v>52</v>
      </c>
      <c r="AS227" s="1" t="s">
        <v>52</v>
      </c>
      <c r="AU227" s="1" t="s">
        <v>510</v>
      </c>
      <c r="AV227">
        <v>115</v>
      </c>
    </row>
    <row r="228" spans="1:48" ht="30" customHeight="1" x14ac:dyDescent="0.3">
      <c r="A228" s="5" t="s">
        <v>511</v>
      </c>
      <c r="B228" s="5" t="s">
        <v>512</v>
      </c>
      <c r="C228" s="5" t="s">
        <v>513</v>
      </c>
      <c r="D228" s="6">
        <v>8</v>
      </c>
      <c r="E228" s="8"/>
      <c r="F228" s="8"/>
      <c r="G228" s="8"/>
      <c r="H228" s="8"/>
      <c r="I228" s="8"/>
      <c r="J228" s="8"/>
      <c r="K228" s="8"/>
      <c r="L228" s="8">
        <f t="shared" si="6"/>
        <v>0</v>
      </c>
      <c r="M228" s="5" t="s">
        <v>514</v>
      </c>
      <c r="N228" s="1" t="s">
        <v>515</v>
      </c>
      <c r="O228" s="1" t="s">
        <v>52</v>
      </c>
      <c r="P228" s="1" t="s">
        <v>52</v>
      </c>
      <c r="Q228" s="1" t="s">
        <v>482</v>
      </c>
      <c r="R228" s="1" t="s">
        <v>63</v>
      </c>
      <c r="S228" s="1" t="s">
        <v>62</v>
      </c>
      <c r="T228" s="1" t="s">
        <v>62</v>
      </c>
      <c r="AR228" s="1" t="s">
        <v>52</v>
      </c>
      <c r="AS228" s="1" t="s">
        <v>52</v>
      </c>
      <c r="AU228" s="1" t="s">
        <v>516</v>
      </c>
      <c r="AV228">
        <v>116</v>
      </c>
    </row>
    <row r="229" spans="1:48" ht="30" customHeight="1" x14ac:dyDescent="0.3">
      <c r="A229" s="5" t="s">
        <v>142</v>
      </c>
      <c r="B229" s="5" t="s">
        <v>517</v>
      </c>
      <c r="C229" s="5" t="s">
        <v>129</v>
      </c>
      <c r="D229" s="6">
        <v>8</v>
      </c>
      <c r="E229" s="8"/>
      <c r="F229" s="8"/>
      <c r="G229" s="8"/>
      <c r="H229" s="8"/>
      <c r="I229" s="8"/>
      <c r="J229" s="8"/>
      <c r="K229" s="8"/>
      <c r="L229" s="8">
        <f t="shared" si="6"/>
        <v>0</v>
      </c>
      <c r="M229" s="5" t="s">
        <v>518</v>
      </c>
      <c r="N229" s="1" t="s">
        <v>519</v>
      </c>
      <c r="O229" s="1" t="s">
        <v>52</v>
      </c>
      <c r="P229" s="1" t="s">
        <v>52</v>
      </c>
      <c r="Q229" s="1" t="s">
        <v>482</v>
      </c>
      <c r="R229" s="1" t="s">
        <v>63</v>
      </c>
      <c r="S229" s="1" t="s">
        <v>62</v>
      </c>
      <c r="T229" s="1" t="s">
        <v>62</v>
      </c>
      <c r="AR229" s="1" t="s">
        <v>52</v>
      </c>
      <c r="AS229" s="1" t="s">
        <v>52</v>
      </c>
      <c r="AU229" s="1" t="s">
        <v>520</v>
      </c>
      <c r="AV229">
        <v>117</v>
      </c>
    </row>
    <row r="230" spans="1:48" ht="30" customHeight="1" x14ac:dyDescent="0.3">
      <c r="A230" s="5" t="s">
        <v>147</v>
      </c>
      <c r="B230" s="5" t="s">
        <v>521</v>
      </c>
      <c r="C230" s="5" t="s">
        <v>60</v>
      </c>
      <c r="D230" s="6">
        <v>8</v>
      </c>
      <c r="E230" s="8"/>
      <c r="F230" s="8"/>
      <c r="G230" s="8"/>
      <c r="H230" s="8"/>
      <c r="I230" s="8"/>
      <c r="J230" s="8"/>
      <c r="K230" s="8"/>
      <c r="L230" s="8">
        <f t="shared" si="6"/>
        <v>0</v>
      </c>
      <c r="M230" s="5" t="s">
        <v>522</v>
      </c>
      <c r="N230" s="1" t="s">
        <v>523</v>
      </c>
      <c r="O230" s="1" t="s">
        <v>52</v>
      </c>
      <c r="P230" s="1" t="s">
        <v>52</v>
      </c>
      <c r="Q230" s="1" t="s">
        <v>482</v>
      </c>
      <c r="R230" s="1" t="s">
        <v>63</v>
      </c>
      <c r="S230" s="1" t="s">
        <v>62</v>
      </c>
      <c r="T230" s="1" t="s">
        <v>62</v>
      </c>
      <c r="AR230" s="1" t="s">
        <v>52</v>
      </c>
      <c r="AS230" s="1" t="s">
        <v>52</v>
      </c>
      <c r="AU230" s="1" t="s">
        <v>524</v>
      </c>
      <c r="AV230">
        <v>118</v>
      </c>
    </row>
    <row r="231" spans="1:48" ht="30" customHeight="1" x14ac:dyDescent="0.3">
      <c r="A231" s="5" t="s">
        <v>152</v>
      </c>
      <c r="B231" s="5" t="s">
        <v>153</v>
      </c>
      <c r="C231" s="5" t="s">
        <v>154</v>
      </c>
      <c r="D231" s="6">
        <v>117.6</v>
      </c>
      <c r="E231" s="8"/>
      <c r="F231" s="8"/>
      <c r="G231" s="8"/>
      <c r="H231" s="8"/>
      <c r="I231" s="8"/>
      <c r="J231" s="8"/>
      <c r="K231" s="8"/>
      <c r="L231" s="8">
        <f t="shared" si="6"/>
        <v>0</v>
      </c>
      <c r="M231" s="5" t="s">
        <v>155</v>
      </c>
      <c r="N231" s="1" t="s">
        <v>156</v>
      </c>
      <c r="O231" s="1" t="s">
        <v>52</v>
      </c>
      <c r="P231" s="1" t="s">
        <v>52</v>
      </c>
      <c r="Q231" s="1" t="s">
        <v>482</v>
      </c>
      <c r="R231" s="1" t="s">
        <v>62</v>
      </c>
      <c r="S231" s="1" t="s">
        <v>63</v>
      </c>
      <c r="T231" s="1" t="s">
        <v>62</v>
      </c>
      <c r="AR231" s="1" t="s">
        <v>52</v>
      </c>
      <c r="AS231" s="1" t="s">
        <v>52</v>
      </c>
      <c r="AU231" s="1" t="s">
        <v>525</v>
      </c>
      <c r="AV231">
        <v>119</v>
      </c>
    </row>
    <row r="232" spans="1:48" ht="30" customHeight="1" x14ac:dyDescent="0.3">
      <c r="A232" s="5" t="s">
        <v>158</v>
      </c>
      <c r="B232" s="5" t="s">
        <v>159</v>
      </c>
      <c r="C232" s="5" t="s">
        <v>154</v>
      </c>
      <c r="D232" s="6">
        <v>19.600000000000001</v>
      </c>
      <c r="E232" s="8"/>
      <c r="F232" s="8"/>
      <c r="G232" s="8"/>
      <c r="H232" s="8"/>
      <c r="I232" s="8"/>
      <c r="J232" s="8"/>
      <c r="K232" s="8"/>
      <c r="L232" s="8">
        <f t="shared" si="6"/>
        <v>0</v>
      </c>
      <c r="M232" s="5" t="s">
        <v>160</v>
      </c>
      <c r="N232" s="1" t="s">
        <v>161</v>
      </c>
      <c r="O232" s="1" t="s">
        <v>52</v>
      </c>
      <c r="P232" s="1" t="s">
        <v>52</v>
      </c>
      <c r="Q232" s="1" t="s">
        <v>482</v>
      </c>
      <c r="R232" s="1" t="s">
        <v>63</v>
      </c>
      <c r="S232" s="1" t="s">
        <v>62</v>
      </c>
      <c r="T232" s="1" t="s">
        <v>62</v>
      </c>
      <c r="AR232" s="1" t="s">
        <v>52</v>
      </c>
      <c r="AS232" s="1" t="s">
        <v>52</v>
      </c>
      <c r="AU232" s="1" t="s">
        <v>526</v>
      </c>
      <c r="AV232">
        <v>120</v>
      </c>
    </row>
    <row r="233" spans="1:48" ht="30" customHeight="1" x14ac:dyDescent="0.3">
      <c r="A233" s="5" t="s">
        <v>163</v>
      </c>
      <c r="B233" s="5" t="s">
        <v>164</v>
      </c>
      <c r="C233" s="5" t="s">
        <v>154</v>
      </c>
      <c r="D233" s="6">
        <v>98</v>
      </c>
      <c r="E233" s="8"/>
      <c r="F233" s="8"/>
      <c r="G233" s="8"/>
      <c r="H233" s="8"/>
      <c r="I233" s="8"/>
      <c r="J233" s="8"/>
      <c r="K233" s="8"/>
      <c r="L233" s="8">
        <f t="shared" si="6"/>
        <v>0</v>
      </c>
      <c r="M233" s="5" t="s">
        <v>165</v>
      </c>
      <c r="N233" s="1" t="s">
        <v>166</v>
      </c>
      <c r="O233" s="1" t="s">
        <v>52</v>
      </c>
      <c r="P233" s="1" t="s">
        <v>52</v>
      </c>
      <c r="Q233" s="1" t="s">
        <v>482</v>
      </c>
      <c r="R233" s="1" t="s">
        <v>62</v>
      </c>
      <c r="S233" s="1" t="s">
        <v>63</v>
      </c>
      <c r="T233" s="1" t="s">
        <v>62</v>
      </c>
      <c r="AR233" s="1" t="s">
        <v>52</v>
      </c>
      <c r="AS233" s="1" t="s">
        <v>52</v>
      </c>
      <c r="AU233" s="1" t="s">
        <v>527</v>
      </c>
      <c r="AV233">
        <v>121</v>
      </c>
    </row>
    <row r="234" spans="1:48" ht="30" customHeight="1" x14ac:dyDescent="0.3">
      <c r="A234" s="5" t="s">
        <v>168</v>
      </c>
      <c r="B234" s="5" t="s">
        <v>169</v>
      </c>
      <c r="C234" s="5" t="s">
        <v>154</v>
      </c>
      <c r="D234" s="6">
        <v>19.600000000000001</v>
      </c>
      <c r="E234" s="8"/>
      <c r="F234" s="8"/>
      <c r="G234" s="8"/>
      <c r="H234" s="8"/>
      <c r="I234" s="8"/>
      <c r="J234" s="8"/>
      <c r="K234" s="8"/>
      <c r="L234" s="8">
        <f t="shared" si="6"/>
        <v>0</v>
      </c>
      <c r="M234" s="5" t="s">
        <v>170</v>
      </c>
      <c r="N234" s="1" t="s">
        <v>171</v>
      </c>
      <c r="O234" s="1" t="s">
        <v>52</v>
      </c>
      <c r="P234" s="1" t="s">
        <v>52</v>
      </c>
      <c r="Q234" s="1" t="s">
        <v>482</v>
      </c>
      <c r="R234" s="1" t="s">
        <v>62</v>
      </c>
      <c r="S234" s="1" t="s">
        <v>63</v>
      </c>
      <c r="T234" s="1" t="s">
        <v>62</v>
      </c>
      <c r="AR234" s="1" t="s">
        <v>52</v>
      </c>
      <c r="AS234" s="1" t="s">
        <v>52</v>
      </c>
      <c r="AU234" s="1" t="s">
        <v>528</v>
      </c>
      <c r="AV234">
        <v>122</v>
      </c>
    </row>
    <row r="235" spans="1:48" ht="30" customHeight="1" x14ac:dyDescent="0.3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</row>
    <row r="236" spans="1:48" ht="30" customHeight="1" x14ac:dyDescent="0.3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</row>
    <row r="237" spans="1:48" ht="30" customHeight="1" x14ac:dyDescent="0.3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</row>
    <row r="238" spans="1:48" ht="30" customHeight="1" x14ac:dyDescent="0.3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</row>
    <row r="239" spans="1:48" ht="30" customHeight="1" x14ac:dyDescent="0.3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</row>
    <row r="240" spans="1:48" ht="30" customHeight="1" x14ac:dyDescent="0.3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</row>
    <row r="241" spans="1:48" ht="30" customHeight="1" x14ac:dyDescent="0.3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</row>
    <row r="242" spans="1:48" ht="30" customHeight="1" x14ac:dyDescent="0.3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</row>
    <row r="243" spans="1:48" ht="30" customHeight="1" x14ac:dyDescent="0.3">
      <c r="A243" s="5" t="s">
        <v>183</v>
      </c>
      <c r="B243" s="6"/>
      <c r="C243" s="6"/>
      <c r="D243" s="6"/>
      <c r="E243" s="6"/>
      <c r="F243" s="8"/>
      <c r="G243" s="6"/>
      <c r="H243" s="8"/>
      <c r="I243" s="6"/>
      <c r="J243" s="8"/>
      <c r="K243" s="6"/>
      <c r="L243" s="8">
        <f>SUM(L221:L242)</f>
        <v>0</v>
      </c>
      <c r="M243" s="6"/>
      <c r="N243" t="s">
        <v>184</v>
      </c>
    </row>
    <row r="244" spans="1:48" ht="30" customHeight="1" x14ac:dyDescent="0.3">
      <c r="A244" s="5" t="s">
        <v>529</v>
      </c>
      <c r="B244" s="5" t="s">
        <v>52</v>
      </c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Q244" s="1" t="s">
        <v>530</v>
      </c>
    </row>
    <row r="245" spans="1:48" ht="30" customHeight="1" x14ac:dyDescent="0.3">
      <c r="A245" s="5" t="s">
        <v>213</v>
      </c>
      <c r="B245" s="5" t="s">
        <v>380</v>
      </c>
      <c r="C245" s="5" t="s">
        <v>82</v>
      </c>
      <c r="D245" s="6">
        <v>91</v>
      </c>
      <c r="E245" s="8"/>
      <c r="F245" s="8"/>
      <c r="G245" s="8"/>
      <c r="H245" s="8"/>
      <c r="I245" s="8"/>
      <c r="J245" s="8"/>
      <c r="K245" s="8"/>
      <c r="L245" s="8">
        <f t="shared" ref="L245:L264" si="7">TRUNC(F245+H245+J245, 0)</f>
        <v>0</v>
      </c>
      <c r="M245" s="5" t="s">
        <v>381</v>
      </c>
      <c r="N245" s="1" t="s">
        <v>382</v>
      </c>
      <c r="O245" s="1" t="s">
        <v>52</v>
      </c>
      <c r="P245" s="1" t="s">
        <v>52</v>
      </c>
      <c r="Q245" s="1" t="s">
        <v>530</v>
      </c>
      <c r="R245" s="1" t="s">
        <v>63</v>
      </c>
      <c r="S245" s="1" t="s">
        <v>62</v>
      </c>
      <c r="T245" s="1" t="s">
        <v>62</v>
      </c>
      <c r="AR245" s="1" t="s">
        <v>52</v>
      </c>
      <c r="AS245" s="1" t="s">
        <v>52</v>
      </c>
      <c r="AU245" s="1" t="s">
        <v>531</v>
      </c>
      <c r="AV245">
        <v>124</v>
      </c>
    </row>
    <row r="246" spans="1:48" ht="30" customHeight="1" x14ac:dyDescent="0.3">
      <c r="A246" s="5" t="s">
        <v>213</v>
      </c>
      <c r="B246" s="5" t="s">
        <v>214</v>
      </c>
      <c r="C246" s="5" t="s">
        <v>82</v>
      </c>
      <c r="D246" s="6">
        <v>40.5</v>
      </c>
      <c r="E246" s="8"/>
      <c r="F246" s="8"/>
      <c r="G246" s="8"/>
      <c r="H246" s="8"/>
      <c r="I246" s="8"/>
      <c r="J246" s="8"/>
      <c r="K246" s="8"/>
      <c r="L246" s="8">
        <f t="shared" si="7"/>
        <v>0</v>
      </c>
      <c r="M246" s="5" t="s">
        <v>215</v>
      </c>
      <c r="N246" s="1" t="s">
        <v>216</v>
      </c>
      <c r="O246" s="1" t="s">
        <v>52</v>
      </c>
      <c r="P246" s="1" t="s">
        <v>52</v>
      </c>
      <c r="Q246" s="1" t="s">
        <v>530</v>
      </c>
      <c r="R246" s="1" t="s">
        <v>63</v>
      </c>
      <c r="S246" s="1" t="s">
        <v>62</v>
      </c>
      <c r="T246" s="1" t="s">
        <v>62</v>
      </c>
      <c r="AR246" s="1" t="s">
        <v>52</v>
      </c>
      <c r="AS246" s="1" t="s">
        <v>52</v>
      </c>
      <c r="AU246" s="1" t="s">
        <v>532</v>
      </c>
      <c r="AV246">
        <v>125</v>
      </c>
    </row>
    <row r="247" spans="1:48" ht="30" customHeight="1" x14ac:dyDescent="0.3">
      <c r="A247" s="5" t="s">
        <v>213</v>
      </c>
      <c r="B247" s="5" t="s">
        <v>222</v>
      </c>
      <c r="C247" s="5" t="s">
        <v>82</v>
      </c>
      <c r="D247" s="6">
        <v>36</v>
      </c>
      <c r="E247" s="8"/>
      <c r="F247" s="8"/>
      <c r="G247" s="8"/>
      <c r="H247" s="8"/>
      <c r="I247" s="8"/>
      <c r="J247" s="8"/>
      <c r="K247" s="8"/>
      <c r="L247" s="8">
        <f t="shared" si="7"/>
        <v>0</v>
      </c>
      <c r="M247" s="5" t="s">
        <v>223</v>
      </c>
      <c r="N247" s="1" t="s">
        <v>224</v>
      </c>
      <c r="O247" s="1" t="s">
        <v>52</v>
      </c>
      <c r="P247" s="1" t="s">
        <v>52</v>
      </c>
      <c r="Q247" s="1" t="s">
        <v>530</v>
      </c>
      <c r="R247" s="1" t="s">
        <v>63</v>
      </c>
      <c r="S247" s="1" t="s">
        <v>62</v>
      </c>
      <c r="T247" s="1" t="s">
        <v>62</v>
      </c>
      <c r="AR247" s="1" t="s">
        <v>52</v>
      </c>
      <c r="AS247" s="1" t="s">
        <v>52</v>
      </c>
      <c r="AU247" s="1" t="s">
        <v>533</v>
      </c>
      <c r="AV247">
        <v>126</v>
      </c>
    </row>
    <row r="248" spans="1:48" ht="30" customHeight="1" x14ac:dyDescent="0.3">
      <c r="A248" s="5" t="s">
        <v>238</v>
      </c>
      <c r="B248" s="5" t="s">
        <v>384</v>
      </c>
      <c r="C248" s="5" t="s">
        <v>82</v>
      </c>
      <c r="D248" s="6">
        <v>16.5</v>
      </c>
      <c r="E248" s="8"/>
      <c r="F248" s="8"/>
      <c r="G248" s="8"/>
      <c r="H248" s="8"/>
      <c r="I248" s="8"/>
      <c r="J248" s="8"/>
      <c r="K248" s="8"/>
      <c r="L248" s="8">
        <f t="shared" si="7"/>
        <v>0</v>
      </c>
      <c r="M248" s="5" t="s">
        <v>385</v>
      </c>
      <c r="N248" s="1" t="s">
        <v>386</v>
      </c>
      <c r="O248" s="1" t="s">
        <v>52</v>
      </c>
      <c r="P248" s="1" t="s">
        <v>52</v>
      </c>
      <c r="Q248" s="1" t="s">
        <v>530</v>
      </c>
      <c r="R248" s="1" t="s">
        <v>63</v>
      </c>
      <c r="S248" s="1" t="s">
        <v>62</v>
      </c>
      <c r="T248" s="1" t="s">
        <v>62</v>
      </c>
      <c r="AR248" s="1" t="s">
        <v>52</v>
      </c>
      <c r="AS248" s="1" t="s">
        <v>52</v>
      </c>
      <c r="AU248" s="1" t="s">
        <v>534</v>
      </c>
      <c r="AV248">
        <v>127</v>
      </c>
    </row>
    <row r="249" spans="1:48" ht="30" customHeight="1" x14ac:dyDescent="0.3">
      <c r="A249" s="5" t="s">
        <v>238</v>
      </c>
      <c r="B249" s="5" t="s">
        <v>388</v>
      </c>
      <c r="C249" s="5" t="s">
        <v>82</v>
      </c>
      <c r="D249" s="6">
        <v>2</v>
      </c>
      <c r="E249" s="8"/>
      <c r="F249" s="8"/>
      <c r="G249" s="8"/>
      <c r="H249" s="8"/>
      <c r="I249" s="8"/>
      <c r="J249" s="8"/>
      <c r="K249" s="8"/>
      <c r="L249" s="8">
        <f t="shared" si="7"/>
        <v>0</v>
      </c>
      <c r="M249" s="5" t="s">
        <v>389</v>
      </c>
      <c r="N249" s="1" t="s">
        <v>390</v>
      </c>
      <c r="O249" s="1" t="s">
        <v>52</v>
      </c>
      <c r="P249" s="1" t="s">
        <v>52</v>
      </c>
      <c r="Q249" s="1" t="s">
        <v>530</v>
      </c>
      <c r="R249" s="1" t="s">
        <v>63</v>
      </c>
      <c r="S249" s="1" t="s">
        <v>62</v>
      </c>
      <c r="T249" s="1" t="s">
        <v>62</v>
      </c>
      <c r="AR249" s="1" t="s">
        <v>52</v>
      </c>
      <c r="AS249" s="1" t="s">
        <v>52</v>
      </c>
      <c r="AU249" s="1" t="s">
        <v>535</v>
      </c>
      <c r="AV249">
        <v>128</v>
      </c>
    </row>
    <row r="250" spans="1:48" ht="30" customHeight="1" x14ac:dyDescent="0.3">
      <c r="A250" s="5" t="s">
        <v>238</v>
      </c>
      <c r="B250" s="5" t="s">
        <v>536</v>
      </c>
      <c r="C250" s="5" t="s">
        <v>82</v>
      </c>
      <c r="D250" s="6">
        <v>4</v>
      </c>
      <c r="E250" s="8"/>
      <c r="F250" s="8"/>
      <c r="G250" s="8"/>
      <c r="H250" s="8"/>
      <c r="I250" s="8"/>
      <c r="J250" s="8"/>
      <c r="K250" s="8"/>
      <c r="L250" s="8">
        <f t="shared" si="7"/>
        <v>0</v>
      </c>
      <c r="M250" s="5" t="s">
        <v>537</v>
      </c>
      <c r="N250" s="1" t="s">
        <v>538</v>
      </c>
      <c r="O250" s="1" t="s">
        <v>52</v>
      </c>
      <c r="P250" s="1" t="s">
        <v>52</v>
      </c>
      <c r="Q250" s="1" t="s">
        <v>530</v>
      </c>
      <c r="R250" s="1" t="s">
        <v>63</v>
      </c>
      <c r="S250" s="1" t="s">
        <v>62</v>
      </c>
      <c r="T250" s="1" t="s">
        <v>62</v>
      </c>
      <c r="AR250" s="1" t="s">
        <v>52</v>
      </c>
      <c r="AS250" s="1" t="s">
        <v>52</v>
      </c>
      <c r="AU250" s="1" t="s">
        <v>539</v>
      </c>
      <c r="AV250">
        <v>129</v>
      </c>
    </row>
    <row r="251" spans="1:48" ht="30" customHeight="1" x14ac:dyDescent="0.3">
      <c r="A251" s="5" t="s">
        <v>99</v>
      </c>
      <c r="B251" s="5" t="s">
        <v>540</v>
      </c>
      <c r="C251" s="5" t="s">
        <v>82</v>
      </c>
      <c r="D251" s="6">
        <v>38</v>
      </c>
      <c r="E251" s="8"/>
      <c r="F251" s="8"/>
      <c r="G251" s="8"/>
      <c r="H251" s="8"/>
      <c r="I251" s="8"/>
      <c r="J251" s="8"/>
      <c r="K251" s="8"/>
      <c r="L251" s="8">
        <f t="shared" si="7"/>
        <v>0</v>
      </c>
      <c r="M251" s="5" t="s">
        <v>541</v>
      </c>
      <c r="N251" s="1" t="s">
        <v>542</v>
      </c>
      <c r="O251" s="1" t="s">
        <v>52</v>
      </c>
      <c r="P251" s="1" t="s">
        <v>52</v>
      </c>
      <c r="Q251" s="1" t="s">
        <v>530</v>
      </c>
      <c r="R251" s="1" t="s">
        <v>63</v>
      </c>
      <c r="S251" s="1" t="s">
        <v>62</v>
      </c>
      <c r="T251" s="1" t="s">
        <v>62</v>
      </c>
      <c r="AR251" s="1" t="s">
        <v>52</v>
      </c>
      <c r="AS251" s="1" t="s">
        <v>52</v>
      </c>
      <c r="AU251" s="1" t="s">
        <v>543</v>
      </c>
      <c r="AV251">
        <v>130</v>
      </c>
    </row>
    <row r="252" spans="1:48" ht="30" customHeight="1" x14ac:dyDescent="0.3">
      <c r="A252" s="5" t="s">
        <v>99</v>
      </c>
      <c r="B252" s="5" t="s">
        <v>247</v>
      </c>
      <c r="C252" s="5" t="s">
        <v>82</v>
      </c>
      <c r="D252" s="6">
        <v>40</v>
      </c>
      <c r="E252" s="8"/>
      <c r="F252" s="8"/>
      <c r="G252" s="8"/>
      <c r="H252" s="8"/>
      <c r="I252" s="8"/>
      <c r="J252" s="8"/>
      <c r="K252" s="8"/>
      <c r="L252" s="8">
        <f t="shared" si="7"/>
        <v>0</v>
      </c>
      <c r="M252" s="5" t="s">
        <v>248</v>
      </c>
      <c r="N252" s="1" t="s">
        <v>249</v>
      </c>
      <c r="O252" s="1" t="s">
        <v>52</v>
      </c>
      <c r="P252" s="1" t="s">
        <v>52</v>
      </c>
      <c r="Q252" s="1" t="s">
        <v>530</v>
      </c>
      <c r="R252" s="1" t="s">
        <v>63</v>
      </c>
      <c r="S252" s="1" t="s">
        <v>62</v>
      </c>
      <c r="T252" s="1" t="s">
        <v>62</v>
      </c>
      <c r="AR252" s="1" t="s">
        <v>52</v>
      </c>
      <c r="AS252" s="1" t="s">
        <v>52</v>
      </c>
      <c r="AU252" s="1" t="s">
        <v>544</v>
      </c>
      <c r="AV252">
        <v>131</v>
      </c>
    </row>
    <row r="253" spans="1:48" ht="30" customHeight="1" x14ac:dyDescent="0.3">
      <c r="A253" s="5" t="s">
        <v>104</v>
      </c>
      <c r="B253" s="5" t="s">
        <v>545</v>
      </c>
      <c r="C253" s="5" t="s">
        <v>82</v>
      </c>
      <c r="D253" s="6">
        <v>38</v>
      </c>
      <c r="E253" s="8"/>
      <c r="F253" s="8"/>
      <c r="G253" s="8"/>
      <c r="H253" s="8"/>
      <c r="I253" s="8"/>
      <c r="J253" s="8"/>
      <c r="K253" s="8"/>
      <c r="L253" s="8">
        <f t="shared" si="7"/>
        <v>0</v>
      </c>
      <c r="M253" s="5" t="s">
        <v>546</v>
      </c>
      <c r="N253" s="1" t="s">
        <v>547</v>
      </c>
      <c r="O253" s="1" t="s">
        <v>52</v>
      </c>
      <c r="P253" s="1" t="s">
        <v>52</v>
      </c>
      <c r="Q253" s="1" t="s">
        <v>530</v>
      </c>
      <c r="R253" s="1" t="s">
        <v>63</v>
      </c>
      <c r="S253" s="1" t="s">
        <v>62</v>
      </c>
      <c r="T253" s="1" t="s">
        <v>62</v>
      </c>
      <c r="AR253" s="1" t="s">
        <v>52</v>
      </c>
      <c r="AS253" s="1" t="s">
        <v>52</v>
      </c>
      <c r="AU253" s="1" t="s">
        <v>548</v>
      </c>
      <c r="AV253">
        <v>132</v>
      </c>
    </row>
    <row r="254" spans="1:48" ht="30" customHeight="1" x14ac:dyDescent="0.3">
      <c r="A254" s="5" t="s">
        <v>104</v>
      </c>
      <c r="B254" s="5" t="s">
        <v>105</v>
      </c>
      <c r="C254" s="5" t="s">
        <v>82</v>
      </c>
      <c r="D254" s="6">
        <v>40</v>
      </c>
      <c r="E254" s="8"/>
      <c r="F254" s="8"/>
      <c r="G254" s="8"/>
      <c r="H254" s="8"/>
      <c r="I254" s="8"/>
      <c r="J254" s="8"/>
      <c r="K254" s="8"/>
      <c r="L254" s="8">
        <f t="shared" si="7"/>
        <v>0</v>
      </c>
      <c r="M254" s="5" t="s">
        <v>106</v>
      </c>
      <c r="N254" s="1" t="s">
        <v>107</v>
      </c>
      <c r="O254" s="1" t="s">
        <v>52</v>
      </c>
      <c r="P254" s="1" t="s">
        <v>52</v>
      </c>
      <c r="Q254" s="1" t="s">
        <v>530</v>
      </c>
      <c r="R254" s="1" t="s">
        <v>63</v>
      </c>
      <c r="S254" s="1" t="s">
        <v>62</v>
      </c>
      <c r="T254" s="1" t="s">
        <v>62</v>
      </c>
      <c r="AR254" s="1" t="s">
        <v>52</v>
      </c>
      <c r="AS254" s="1" t="s">
        <v>52</v>
      </c>
      <c r="AU254" s="1" t="s">
        <v>549</v>
      </c>
      <c r="AV254">
        <v>133</v>
      </c>
    </row>
    <row r="255" spans="1:48" ht="30" customHeight="1" x14ac:dyDescent="0.3">
      <c r="A255" s="5" t="s">
        <v>104</v>
      </c>
      <c r="B255" s="5" t="s">
        <v>392</v>
      </c>
      <c r="C255" s="5" t="s">
        <v>82</v>
      </c>
      <c r="D255" s="6">
        <v>175.5</v>
      </c>
      <c r="E255" s="8"/>
      <c r="F255" s="8"/>
      <c r="G255" s="8"/>
      <c r="H255" s="8"/>
      <c r="I255" s="8"/>
      <c r="J255" s="8"/>
      <c r="K255" s="8"/>
      <c r="L255" s="8">
        <f t="shared" si="7"/>
        <v>0</v>
      </c>
      <c r="M255" s="5" t="s">
        <v>393</v>
      </c>
      <c r="N255" s="1" t="s">
        <v>394</v>
      </c>
      <c r="O255" s="1" t="s">
        <v>52</v>
      </c>
      <c r="P255" s="1" t="s">
        <v>52</v>
      </c>
      <c r="Q255" s="1" t="s">
        <v>530</v>
      </c>
      <c r="R255" s="1" t="s">
        <v>63</v>
      </c>
      <c r="S255" s="1" t="s">
        <v>62</v>
      </c>
      <c r="T255" s="1" t="s">
        <v>62</v>
      </c>
      <c r="AR255" s="1" t="s">
        <v>52</v>
      </c>
      <c r="AS255" s="1" t="s">
        <v>52</v>
      </c>
      <c r="AU255" s="1" t="s">
        <v>550</v>
      </c>
      <c r="AV255">
        <v>134</v>
      </c>
    </row>
    <row r="256" spans="1:48" ht="30" customHeight="1" x14ac:dyDescent="0.3">
      <c r="A256" s="5" t="s">
        <v>276</v>
      </c>
      <c r="B256" s="5" t="s">
        <v>277</v>
      </c>
      <c r="C256" s="5" t="s">
        <v>60</v>
      </c>
      <c r="D256" s="6">
        <v>2</v>
      </c>
      <c r="E256" s="8"/>
      <c r="F256" s="8"/>
      <c r="G256" s="8"/>
      <c r="H256" s="8"/>
      <c r="I256" s="8"/>
      <c r="J256" s="8"/>
      <c r="K256" s="8"/>
      <c r="L256" s="8">
        <f t="shared" si="7"/>
        <v>0</v>
      </c>
      <c r="M256" s="5" t="s">
        <v>52</v>
      </c>
      <c r="N256" s="1" t="s">
        <v>278</v>
      </c>
      <c r="O256" s="1" t="s">
        <v>52</v>
      </c>
      <c r="P256" s="1" t="s">
        <v>52</v>
      </c>
      <c r="Q256" s="1" t="s">
        <v>530</v>
      </c>
      <c r="R256" s="1" t="s">
        <v>62</v>
      </c>
      <c r="S256" s="1" t="s">
        <v>62</v>
      </c>
      <c r="T256" s="1" t="s">
        <v>63</v>
      </c>
      <c r="AR256" s="1" t="s">
        <v>52</v>
      </c>
      <c r="AS256" s="1" t="s">
        <v>52</v>
      </c>
      <c r="AU256" s="1" t="s">
        <v>551</v>
      </c>
      <c r="AV256">
        <v>135</v>
      </c>
    </row>
    <row r="257" spans="1:48" ht="30" customHeight="1" x14ac:dyDescent="0.3">
      <c r="A257" s="5" t="s">
        <v>400</v>
      </c>
      <c r="B257" s="5" t="s">
        <v>401</v>
      </c>
      <c r="C257" s="5" t="s">
        <v>60</v>
      </c>
      <c r="D257" s="6">
        <v>22</v>
      </c>
      <c r="E257" s="8"/>
      <c r="F257" s="8"/>
      <c r="G257" s="8"/>
      <c r="H257" s="8"/>
      <c r="I257" s="8"/>
      <c r="J257" s="8"/>
      <c r="K257" s="8"/>
      <c r="L257" s="8">
        <f t="shared" si="7"/>
        <v>0</v>
      </c>
      <c r="M257" s="5" t="s">
        <v>52</v>
      </c>
      <c r="N257" s="1" t="s">
        <v>402</v>
      </c>
      <c r="O257" s="1" t="s">
        <v>52</v>
      </c>
      <c r="P257" s="1" t="s">
        <v>52</v>
      </c>
      <c r="Q257" s="1" t="s">
        <v>530</v>
      </c>
      <c r="R257" s="1" t="s">
        <v>62</v>
      </c>
      <c r="S257" s="1" t="s">
        <v>62</v>
      </c>
      <c r="T257" s="1" t="s">
        <v>63</v>
      </c>
      <c r="AR257" s="1" t="s">
        <v>52</v>
      </c>
      <c r="AS257" s="1" t="s">
        <v>52</v>
      </c>
      <c r="AU257" s="1" t="s">
        <v>552</v>
      </c>
      <c r="AV257">
        <v>136</v>
      </c>
    </row>
    <row r="258" spans="1:48" ht="30" customHeight="1" x14ac:dyDescent="0.3">
      <c r="A258" s="5" t="s">
        <v>343</v>
      </c>
      <c r="B258" s="5" t="s">
        <v>344</v>
      </c>
      <c r="C258" s="5" t="s">
        <v>60</v>
      </c>
      <c r="D258" s="6">
        <v>9</v>
      </c>
      <c r="E258" s="8"/>
      <c r="F258" s="8"/>
      <c r="G258" s="8"/>
      <c r="H258" s="8"/>
      <c r="I258" s="8"/>
      <c r="J258" s="8"/>
      <c r="K258" s="8"/>
      <c r="L258" s="8">
        <f t="shared" si="7"/>
        <v>0</v>
      </c>
      <c r="M258" s="5" t="s">
        <v>345</v>
      </c>
      <c r="N258" s="1" t="s">
        <v>346</v>
      </c>
      <c r="O258" s="1" t="s">
        <v>52</v>
      </c>
      <c r="P258" s="1" t="s">
        <v>52</v>
      </c>
      <c r="Q258" s="1" t="s">
        <v>530</v>
      </c>
      <c r="R258" s="1" t="s">
        <v>63</v>
      </c>
      <c r="S258" s="1" t="s">
        <v>62</v>
      </c>
      <c r="T258" s="1" t="s">
        <v>62</v>
      </c>
      <c r="AR258" s="1" t="s">
        <v>52</v>
      </c>
      <c r="AS258" s="1" t="s">
        <v>52</v>
      </c>
      <c r="AU258" s="1" t="s">
        <v>553</v>
      </c>
      <c r="AV258">
        <v>137</v>
      </c>
    </row>
    <row r="259" spans="1:48" ht="30" customHeight="1" x14ac:dyDescent="0.3">
      <c r="A259" s="5" t="s">
        <v>137</v>
      </c>
      <c r="B259" s="5" t="s">
        <v>311</v>
      </c>
      <c r="C259" s="5" t="s">
        <v>60</v>
      </c>
      <c r="D259" s="6">
        <v>1</v>
      </c>
      <c r="E259" s="8"/>
      <c r="F259" s="8"/>
      <c r="G259" s="8"/>
      <c r="H259" s="8"/>
      <c r="I259" s="8"/>
      <c r="J259" s="8"/>
      <c r="K259" s="8"/>
      <c r="L259" s="8">
        <f t="shared" si="7"/>
        <v>0</v>
      </c>
      <c r="M259" s="5" t="s">
        <v>312</v>
      </c>
      <c r="N259" s="1" t="s">
        <v>313</v>
      </c>
      <c r="O259" s="1" t="s">
        <v>52</v>
      </c>
      <c r="P259" s="1" t="s">
        <v>52</v>
      </c>
      <c r="Q259" s="1" t="s">
        <v>530</v>
      </c>
      <c r="R259" s="1" t="s">
        <v>63</v>
      </c>
      <c r="S259" s="1" t="s">
        <v>62</v>
      </c>
      <c r="T259" s="1" t="s">
        <v>62</v>
      </c>
      <c r="AR259" s="1" t="s">
        <v>52</v>
      </c>
      <c r="AS259" s="1" t="s">
        <v>52</v>
      </c>
      <c r="AU259" s="1" t="s">
        <v>554</v>
      </c>
      <c r="AV259">
        <v>138</v>
      </c>
    </row>
    <row r="260" spans="1:48" ht="30" customHeight="1" x14ac:dyDescent="0.3">
      <c r="A260" s="5" t="s">
        <v>415</v>
      </c>
      <c r="B260" s="5" t="s">
        <v>359</v>
      </c>
      <c r="C260" s="5" t="s">
        <v>60</v>
      </c>
      <c r="D260" s="6">
        <v>11</v>
      </c>
      <c r="E260" s="8"/>
      <c r="F260" s="8"/>
      <c r="G260" s="8"/>
      <c r="H260" s="8"/>
      <c r="I260" s="8"/>
      <c r="J260" s="8"/>
      <c r="K260" s="8"/>
      <c r="L260" s="8">
        <f t="shared" si="7"/>
        <v>0</v>
      </c>
      <c r="M260" s="5" t="s">
        <v>555</v>
      </c>
      <c r="N260" s="1" t="s">
        <v>556</v>
      </c>
      <c r="O260" s="1" t="s">
        <v>52</v>
      </c>
      <c r="P260" s="1" t="s">
        <v>52</v>
      </c>
      <c r="Q260" s="1" t="s">
        <v>530</v>
      </c>
      <c r="R260" s="1" t="s">
        <v>63</v>
      </c>
      <c r="S260" s="1" t="s">
        <v>62</v>
      </c>
      <c r="T260" s="1" t="s">
        <v>62</v>
      </c>
      <c r="AR260" s="1" t="s">
        <v>52</v>
      </c>
      <c r="AS260" s="1" t="s">
        <v>52</v>
      </c>
      <c r="AU260" s="1" t="s">
        <v>557</v>
      </c>
      <c r="AV260">
        <v>139</v>
      </c>
    </row>
    <row r="261" spans="1:48" ht="30" customHeight="1" x14ac:dyDescent="0.3">
      <c r="A261" s="5" t="s">
        <v>315</v>
      </c>
      <c r="B261" s="5" t="s">
        <v>465</v>
      </c>
      <c r="C261" s="5" t="s">
        <v>129</v>
      </c>
      <c r="D261" s="6">
        <v>61</v>
      </c>
      <c r="E261" s="8"/>
      <c r="F261" s="8"/>
      <c r="G261" s="8"/>
      <c r="H261" s="8"/>
      <c r="I261" s="8"/>
      <c r="J261" s="8"/>
      <c r="K261" s="8"/>
      <c r="L261" s="8">
        <f t="shared" si="7"/>
        <v>0</v>
      </c>
      <c r="M261" s="5" t="s">
        <v>466</v>
      </c>
      <c r="N261" s="1" t="s">
        <v>467</v>
      </c>
      <c r="O261" s="1" t="s">
        <v>52</v>
      </c>
      <c r="P261" s="1" t="s">
        <v>52</v>
      </c>
      <c r="Q261" s="1" t="s">
        <v>530</v>
      </c>
      <c r="R261" s="1" t="s">
        <v>63</v>
      </c>
      <c r="S261" s="1" t="s">
        <v>62</v>
      </c>
      <c r="T261" s="1" t="s">
        <v>62</v>
      </c>
      <c r="AR261" s="1" t="s">
        <v>52</v>
      </c>
      <c r="AS261" s="1" t="s">
        <v>52</v>
      </c>
      <c r="AU261" s="1" t="s">
        <v>558</v>
      </c>
      <c r="AV261">
        <v>140</v>
      </c>
    </row>
    <row r="262" spans="1:48" ht="30" customHeight="1" x14ac:dyDescent="0.3">
      <c r="A262" s="5" t="s">
        <v>315</v>
      </c>
      <c r="B262" s="5" t="s">
        <v>316</v>
      </c>
      <c r="C262" s="5" t="s">
        <v>129</v>
      </c>
      <c r="D262" s="6">
        <v>27</v>
      </c>
      <c r="E262" s="8"/>
      <c r="F262" s="8"/>
      <c r="G262" s="8"/>
      <c r="H262" s="8"/>
      <c r="I262" s="8"/>
      <c r="J262" s="8"/>
      <c r="K262" s="8"/>
      <c r="L262" s="8">
        <f t="shared" si="7"/>
        <v>0</v>
      </c>
      <c r="M262" s="5" t="s">
        <v>317</v>
      </c>
      <c r="N262" s="1" t="s">
        <v>318</v>
      </c>
      <c r="O262" s="1" t="s">
        <v>52</v>
      </c>
      <c r="P262" s="1" t="s">
        <v>52</v>
      </c>
      <c r="Q262" s="1" t="s">
        <v>530</v>
      </c>
      <c r="R262" s="1" t="s">
        <v>63</v>
      </c>
      <c r="S262" s="1" t="s">
        <v>62</v>
      </c>
      <c r="T262" s="1" t="s">
        <v>62</v>
      </c>
      <c r="AR262" s="1" t="s">
        <v>52</v>
      </c>
      <c r="AS262" s="1" t="s">
        <v>52</v>
      </c>
      <c r="AU262" s="1" t="s">
        <v>559</v>
      </c>
      <c r="AV262">
        <v>141</v>
      </c>
    </row>
    <row r="263" spans="1:48" ht="30" customHeight="1" x14ac:dyDescent="0.3">
      <c r="A263" s="5" t="s">
        <v>315</v>
      </c>
      <c r="B263" s="5" t="s">
        <v>320</v>
      </c>
      <c r="C263" s="5" t="s">
        <v>129</v>
      </c>
      <c r="D263" s="6">
        <v>24</v>
      </c>
      <c r="E263" s="8"/>
      <c r="F263" s="8"/>
      <c r="G263" s="8"/>
      <c r="H263" s="8"/>
      <c r="I263" s="8"/>
      <c r="J263" s="8"/>
      <c r="K263" s="8"/>
      <c r="L263" s="8">
        <f t="shared" si="7"/>
        <v>0</v>
      </c>
      <c r="M263" s="5" t="s">
        <v>321</v>
      </c>
      <c r="N263" s="1" t="s">
        <v>322</v>
      </c>
      <c r="O263" s="1" t="s">
        <v>52</v>
      </c>
      <c r="P263" s="1" t="s">
        <v>52</v>
      </c>
      <c r="Q263" s="1" t="s">
        <v>530</v>
      </c>
      <c r="R263" s="1" t="s">
        <v>63</v>
      </c>
      <c r="S263" s="1" t="s">
        <v>62</v>
      </c>
      <c r="T263" s="1" t="s">
        <v>62</v>
      </c>
      <c r="AR263" s="1" t="s">
        <v>52</v>
      </c>
      <c r="AS263" s="1" t="s">
        <v>52</v>
      </c>
      <c r="AU263" s="1" t="s">
        <v>560</v>
      </c>
      <c r="AV263">
        <v>142</v>
      </c>
    </row>
    <row r="264" spans="1:48" ht="30" customHeight="1" x14ac:dyDescent="0.3">
      <c r="A264" s="5" t="s">
        <v>477</v>
      </c>
      <c r="B264" s="5" t="s">
        <v>561</v>
      </c>
      <c r="C264" s="5" t="s">
        <v>60</v>
      </c>
      <c r="D264" s="6">
        <v>11</v>
      </c>
      <c r="E264" s="8"/>
      <c r="F264" s="8"/>
      <c r="G264" s="8"/>
      <c r="H264" s="8"/>
      <c r="I264" s="8"/>
      <c r="J264" s="8"/>
      <c r="K264" s="8"/>
      <c r="L264" s="8">
        <f t="shared" si="7"/>
        <v>0</v>
      </c>
      <c r="M264" s="5" t="s">
        <v>52</v>
      </c>
      <c r="N264" s="1" t="s">
        <v>562</v>
      </c>
      <c r="O264" s="1" t="s">
        <v>52</v>
      </c>
      <c r="P264" s="1" t="s">
        <v>52</v>
      </c>
      <c r="Q264" s="1" t="s">
        <v>530</v>
      </c>
      <c r="R264" s="1" t="s">
        <v>62</v>
      </c>
      <c r="S264" s="1" t="s">
        <v>62</v>
      </c>
      <c r="T264" s="1" t="s">
        <v>63</v>
      </c>
      <c r="AR264" s="1" t="s">
        <v>52</v>
      </c>
      <c r="AS264" s="1" t="s">
        <v>52</v>
      </c>
      <c r="AU264" s="1" t="s">
        <v>563</v>
      </c>
      <c r="AV264">
        <v>143</v>
      </c>
    </row>
    <row r="265" spans="1:48" ht="30" customHeight="1" x14ac:dyDescent="0.3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</row>
    <row r="266" spans="1:48" ht="30" customHeight="1" x14ac:dyDescent="0.3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</row>
    <row r="267" spans="1:48" ht="30" customHeight="1" x14ac:dyDescent="0.3">
      <c r="A267" s="5" t="s">
        <v>183</v>
      </c>
      <c r="B267" s="6"/>
      <c r="C267" s="6"/>
      <c r="D267" s="6"/>
      <c r="E267" s="6"/>
      <c r="F267" s="8"/>
      <c r="G267" s="6"/>
      <c r="H267" s="8"/>
      <c r="I267" s="6"/>
      <c r="J267" s="8"/>
      <c r="K267" s="6"/>
      <c r="L267" s="8">
        <f>SUM(L245:L266)</f>
        <v>0</v>
      </c>
      <c r="M267" s="6"/>
      <c r="N267" t="s">
        <v>184</v>
      </c>
    </row>
    <row r="268" spans="1:48" ht="30" customHeight="1" x14ac:dyDescent="0.3">
      <c r="A268" s="5" t="s">
        <v>564</v>
      </c>
      <c r="B268" s="5" t="s">
        <v>52</v>
      </c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Q268" s="1" t="s">
        <v>565</v>
      </c>
    </row>
    <row r="269" spans="1:48" ht="30" customHeight="1" x14ac:dyDescent="0.3">
      <c r="A269" s="5" t="s">
        <v>566</v>
      </c>
      <c r="B269" s="5" t="s">
        <v>567</v>
      </c>
      <c r="C269" s="5" t="s">
        <v>60</v>
      </c>
      <c r="D269" s="6">
        <v>12.5</v>
      </c>
      <c r="E269" s="8"/>
      <c r="F269" s="8"/>
      <c r="G269" s="8"/>
      <c r="H269" s="8"/>
      <c r="I269" s="8"/>
      <c r="J269" s="8"/>
      <c r="K269" s="8"/>
      <c r="L269" s="8">
        <f t="shared" ref="L269:L286" si="8">TRUNC(F269+H269+J269, 0)</f>
        <v>0</v>
      </c>
      <c r="M269" s="5" t="s">
        <v>52</v>
      </c>
      <c r="N269" s="1" t="s">
        <v>568</v>
      </c>
      <c r="O269" s="1" t="s">
        <v>52</v>
      </c>
      <c r="P269" s="1" t="s">
        <v>52</v>
      </c>
      <c r="Q269" s="1" t="s">
        <v>565</v>
      </c>
      <c r="R269" s="1" t="s">
        <v>62</v>
      </c>
      <c r="S269" s="1" t="s">
        <v>62</v>
      </c>
      <c r="T269" s="1" t="s">
        <v>63</v>
      </c>
      <c r="AR269" s="1" t="s">
        <v>52</v>
      </c>
      <c r="AS269" s="1" t="s">
        <v>52</v>
      </c>
      <c r="AU269" s="1" t="s">
        <v>569</v>
      </c>
      <c r="AV269">
        <v>145</v>
      </c>
    </row>
    <row r="270" spans="1:48" ht="30" customHeight="1" x14ac:dyDescent="0.3">
      <c r="A270" s="5" t="s">
        <v>566</v>
      </c>
      <c r="B270" s="5" t="s">
        <v>570</v>
      </c>
      <c r="C270" s="5" t="s">
        <v>60</v>
      </c>
      <c r="D270" s="6">
        <v>2</v>
      </c>
      <c r="E270" s="8"/>
      <c r="F270" s="8"/>
      <c r="G270" s="8"/>
      <c r="H270" s="8"/>
      <c r="I270" s="8"/>
      <c r="J270" s="8"/>
      <c r="K270" s="8"/>
      <c r="L270" s="8">
        <f t="shared" si="8"/>
        <v>0</v>
      </c>
      <c r="M270" s="5" t="s">
        <v>52</v>
      </c>
      <c r="N270" s="1" t="s">
        <v>571</v>
      </c>
      <c r="O270" s="1" t="s">
        <v>52</v>
      </c>
      <c r="P270" s="1" t="s">
        <v>52</v>
      </c>
      <c r="Q270" s="1" t="s">
        <v>565</v>
      </c>
      <c r="R270" s="1" t="s">
        <v>62</v>
      </c>
      <c r="S270" s="1" t="s">
        <v>62</v>
      </c>
      <c r="T270" s="1" t="s">
        <v>63</v>
      </c>
      <c r="AR270" s="1" t="s">
        <v>52</v>
      </c>
      <c r="AS270" s="1" t="s">
        <v>52</v>
      </c>
      <c r="AU270" s="1" t="s">
        <v>572</v>
      </c>
      <c r="AV270">
        <v>146</v>
      </c>
    </row>
    <row r="271" spans="1:48" ht="30" customHeight="1" x14ac:dyDescent="0.3">
      <c r="A271" s="5" t="s">
        <v>566</v>
      </c>
      <c r="B271" s="5" t="s">
        <v>573</v>
      </c>
      <c r="C271" s="5" t="s">
        <v>60</v>
      </c>
      <c r="D271" s="6">
        <v>63.5</v>
      </c>
      <c r="E271" s="8"/>
      <c r="F271" s="8"/>
      <c r="G271" s="8"/>
      <c r="H271" s="8"/>
      <c r="I271" s="8"/>
      <c r="J271" s="8"/>
      <c r="K271" s="8"/>
      <c r="L271" s="8">
        <f t="shared" si="8"/>
        <v>0</v>
      </c>
      <c r="M271" s="5" t="s">
        <v>52</v>
      </c>
      <c r="N271" s="1" t="s">
        <v>574</v>
      </c>
      <c r="O271" s="1" t="s">
        <v>52</v>
      </c>
      <c r="P271" s="1" t="s">
        <v>52</v>
      </c>
      <c r="Q271" s="1" t="s">
        <v>565</v>
      </c>
      <c r="R271" s="1" t="s">
        <v>62</v>
      </c>
      <c r="S271" s="1" t="s">
        <v>62</v>
      </c>
      <c r="T271" s="1" t="s">
        <v>63</v>
      </c>
      <c r="AR271" s="1" t="s">
        <v>52</v>
      </c>
      <c r="AS271" s="1" t="s">
        <v>52</v>
      </c>
      <c r="AU271" s="1" t="s">
        <v>575</v>
      </c>
      <c r="AV271">
        <v>147</v>
      </c>
    </row>
    <row r="272" spans="1:48" ht="30" customHeight="1" x14ac:dyDescent="0.3">
      <c r="A272" s="5" t="s">
        <v>566</v>
      </c>
      <c r="B272" s="5" t="s">
        <v>576</v>
      </c>
      <c r="C272" s="5" t="s">
        <v>60</v>
      </c>
      <c r="D272" s="6">
        <v>5</v>
      </c>
      <c r="E272" s="8"/>
      <c r="F272" s="8"/>
      <c r="G272" s="8"/>
      <c r="H272" s="8"/>
      <c r="I272" s="8"/>
      <c r="J272" s="8"/>
      <c r="K272" s="8"/>
      <c r="L272" s="8">
        <f t="shared" si="8"/>
        <v>0</v>
      </c>
      <c r="M272" s="5" t="s">
        <v>52</v>
      </c>
      <c r="N272" s="1" t="s">
        <v>577</v>
      </c>
      <c r="O272" s="1" t="s">
        <v>52</v>
      </c>
      <c r="P272" s="1" t="s">
        <v>52</v>
      </c>
      <c r="Q272" s="1" t="s">
        <v>565</v>
      </c>
      <c r="R272" s="1" t="s">
        <v>62</v>
      </c>
      <c r="S272" s="1" t="s">
        <v>62</v>
      </c>
      <c r="T272" s="1" t="s">
        <v>63</v>
      </c>
      <c r="AR272" s="1" t="s">
        <v>52</v>
      </c>
      <c r="AS272" s="1" t="s">
        <v>52</v>
      </c>
      <c r="AU272" s="1" t="s">
        <v>578</v>
      </c>
      <c r="AV272">
        <v>148</v>
      </c>
    </row>
    <row r="273" spans="1:48" ht="30" customHeight="1" x14ac:dyDescent="0.3">
      <c r="A273" s="5" t="s">
        <v>104</v>
      </c>
      <c r="B273" s="5" t="s">
        <v>579</v>
      </c>
      <c r="C273" s="5" t="s">
        <v>82</v>
      </c>
      <c r="D273" s="6">
        <v>90</v>
      </c>
      <c r="E273" s="8"/>
      <c r="F273" s="8"/>
      <c r="G273" s="8"/>
      <c r="H273" s="8"/>
      <c r="I273" s="8"/>
      <c r="J273" s="8"/>
      <c r="K273" s="8"/>
      <c r="L273" s="8">
        <f t="shared" si="8"/>
        <v>0</v>
      </c>
      <c r="M273" s="5" t="s">
        <v>580</v>
      </c>
      <c r="N273" s="1" t="s">
        <v>581</v>
      </c>
      <c r="O273" s="1" t="s">
        <v>52</v>
      </c>
      <c r="P273" s="1" t="s">
        <v>52</v>
      </c>
      <c r="Q273" s="1" t="s">
        <v>565</v>
      </c>
      <c r="R273" s="1" t="s">
        <v>63</v>
      </c>
      <c r="S273" s="1" t="s">
        <v>62</v>
      </c>
      <c r="T273" s="1" t="s">
        <v>62</v>
      </c>
      <c r="AR273" s="1" t="s">
        <v>52</v>
      </c>
      <c r="AS273" s="1" t="s">
        <v>52</v>
      </c>
      <c r="AU273" s="1" t="s">
        <v>582</v>
      </c>
      <c r="AV273">
        <v>149</v>
      </c>
    </row>
    <row r="274" spans="1:48" ht="30" customHeight="1" x14ac:dyDescent="0.3">
      <c r="A274" s="5" t="s">
        <v>104</v>
      </c>
      <c r="B274" s="5" t="s">
        <v>272</v>
      </c>
      <c r="C274" s="5" t="s">
        <v>82</v>
      </c>
      <c r="D274" s="6">
        <v>63.5</v>
      </c>
      <c r="E274" s="8"/>
      <c r="F274" s="8"/>
      <c r="G274" s="8"/>
      <c r="H274" s="8"/>
      <c r="I274" s="8"/>
      <c r="J274" s="8"/>
      <c r="K274" s="8"/>
      <c r="L274" s="8">
        <f t="shared" si="8"/>
        <v>0</v>
      </c>
      <c r="M274" s="5" t="s">
        <v>273</v>
      </c>
      <c r="N274" s="1" t="s">
        <v>274</v>
      </c>
      <c r="O274" s="1" t="s">
        <v>52</v>
      </c>
      <c r="P274" s="1" t="s">
        <v>52</v>
      </c>
      <c r="Q274" s="1" t="s">
        <v>565</v>
      </c>
      <c r="R274" s="1" t="s">
        <v>63</v>
      </c>
      <c r="S274" s="1" t="s">
        <v>62</v>
      </c>
      <c r="T274" s="1" t="s">
        <v>62</v>
      </c>
      <c r="AR274" s="1" t="s">
        <v>52</v>
      </c>
      <c r="AS274" s="1" t="s">
        <v>52</v>
      </c>
      <c r="AU274" s="1" t="s">
        <v>583</v>
      </c>
      <c r="AV274">
        <v>150</v>
      </c>
    </row>
    <row r="275" spans="1:48" ht="30" customHeight="1" x14ac:dyDescent="0.3">
      <c r="A275" s="5" t="s">
        <v>584</v>
      </c>
      <c r="B275" s="5" t="s">
        <v>585</v>
      </c>
      <c r="C275" s="5" t="s">
        <v>82</v>
      </c>
      <c r="D275" s="6">
        <v>90</v>
      </c>
      <c r="E275" s="8"/>
      <c r="F275" s="8"/>
      <c r="G275" s="8"/>
      <c r="H275" s="8"/>
      <c r="I275" s="8"/>
      <c r="J275" s="8"/>
      <c r="K275" s="8"/>
      <c r="L275" s="8">
        <f t="shared" si="8"/>
        <v>0</v>
      </c>
      <c r="M275" s="5" t="s">
        <v>586</v>
      </c>
      <c r="N275" s="1" t="s">
        <v>587</v>
      </c>
      <c r="O275" s="1" t="s">
        <v>52</v>
      </c>
      <c r="P275" s="1" t="s">
        <v>52</v>
      </c>
      <c r="Q275" s="1" t="s">
        <v>565</v>
      </c>
      <c r="R275" s="1" t="s">
        <v>63</v>
      </c>
      <c r="S275" s="1" t="s">
        <v>62</v>
      </c>
      <c r="T275" s="1" t="s">
        <v>62</v>
      </c>
      <c r="AR275" s="1" t="s">
        <v>52</v>
      </c>
      <c r="AS275" s="1" t="s">
        <v>52</v>
      </c>
      <c r="AU275" s="1" t="s">
        <v>588</v>
      </c>
      <c r="AV275">
        <v>151</v>
      </c>
    </row>
    <row r="276" spans="1:48" ht="30" customHeight="1" x14ac:dyDescent="0.3">
      <c r="A276" s="5" t="s">
        <v>584</v>
      </c>
      <c r="B276" s="5" t="s">
        <v>589</v>
      </c>
      <c r="C276" s="5" t="s">
        <v>82</v>
      </c>
      <c r="D276" s="6">
        <v>63.5</v>
      </c>
      <c r="E276" s="8"/>
      <c r="F276" s="8"/>
      <c r="G276" s="8"/>
      <c r="H276" s="8"/>
      <c r="I276" s="8"/>
      <c r="J276" s="8"/>
      <c r="K276" s="8"/>
      <c r="L276" s="8">
        <f t="shared" si="8"/>
        <v>0</v>
      </c>
      <c r="M276" s="5" t="s">
        <v>590</v>
      </c>
      <c r="N276" s="1" t="s">
        <v>591</v>
      </c>
      <c r="O276" s="1" t="s">
        <v>52</v>
      </c>
      <c r="P276" s="1" t="s">
        <v>52</v>
      </c>
      <c r="Q276" s="1" t="s">
        <v>565</v>
      </c>
      <c r="R276" s="1" t="s">
        <v>63</v>
      </c>
      <c r="S276" s="1" t="s">
        <v>62</v>
      </c>
      <c r="T276" s="1" t="s">
        <v>62</v>
      </c>
      <c r="AR276" s="1" t="s">
        <v>52</v>
      </c>
      <c r="AS276" s="1" t="s">
        <v>52</v>
      </c>
      <c r="AU276" s="1" t="s">
        <v>592</v>
      </c>
      <c r="AV276">
        <v>152</v>
      </c>
    </row>
    <row r="277" spans="1:48" ht="30" customHeight="1" x14ac:dyDescent="0.3">
      <c r="A277" s="5" t="s">
        <v>566</v>
      </c>
      <c r="B277" s="5" t="s">
        <v>593</v>
      </c>
      <c r="C277" s="5" t="s">
        <v>60</v>
      </c>
      <c r="D277" s="6">
        <v>5</v>
      </c>
      <c r="E277" s="8"/>
      <c r="F277" s="8"/>
      <c r="G277" s="8"/>
      <c r="H277" s="8"/>
      <c r="I277" s="8"/>
      <c r="J277" s="8"/>
      <c r="K277" s="8"/>
      <c r="L277" s="8">
        <f t="shared" si="8"/>
        <v>0</v>
      </c>
      <c r="M277" s="5" t="s">
        <v>594</v>
      </c>
      <c r="N277" s="1" t="s">
        <v>595</v>
      </c>
      <c r="O277" s="1" t="s">
        <v>52</v>
      </c>
      <c r="P277" s="1" t="s">
        <v>52</v>
      </c>
      <c r="Q277" s="1" t="s">
        <v>565</v>
      </c>
      <c r="R277" s="1" t="s">
        <v>63</v>
      </c>
      <c r="S277" s="1" t="s">
        <v>62</v>
      </c>
      <c r="T277" s="1" t="s">
        <v>62</v>
      </c>
      <c r="AR277" s="1" t="s">
        <v>52</v>
      </c>
      <c r="AS277" s="1" t="s">
        <v>52</v>
      </c>
      <c r="AU277" s="1" t="s">
        <v>596</v>
      </c>
      <c r="AV277">
        <v>153</v>
      </c>
    </row>
    <row r="278" spans="1:48" ht="30" customHeight="1" x14ac:dyDescent="0.3">
      <c r="A278" s="5" t="s">
        <v>566</v>
      </c>
      <c r="B278" s="5" t="s">
        <v>597</v>
      </c>
      <c r="C278" s="5" t="s">
        <v>60</v>
      </c>
      <c r="D278" s="6">
        <v>5</v>
      </c>
      <c r="E278" s="8"/>
      <c r="F278" s="8"/>
      <c r="G278" s="8"/>
      <c r="H278" s="8"/>
      <c r="I278" s="8"/>
      <c r="J278" s="8"/>
      <c r="K278" s="8"/>
      <c r="L278" s="8">
        <f t="shared" si="8"/>
        <v>0</v>
      </c>
      <c r="M278" s="5" t="s">
        <v>598</v>
      </c>
      <c r="N278" s="1" t="s">
        <v>599</v>
      </c>
      <c r="O278" s="1" t="s">
        <v>52</v>
      </c>
      <c r="P278" s="1" t="s">
        <v>52</v>
      </c>
      <c r="Q278" s="1" t="s">
        <v>565</v>
      </c>
      <c r="R278" s="1" t="s">
        <v>63</v>
      </c>
      <c r="S278" s="1" t="s">
        <v>62</v>
      </c>
      <c r="T278" s="1" t="s">
        <v>62</v>
      </c>
      <c r="AR278" s="1" t="s">
        <v>52</v>
      </c>
      <c r="AS278" s="1" t="s">
        <v>52</v>
      </c>
      <c r="AU278" s="1" t="s">
        <v>600</v>
      </c>
      <c r="AV278">
        <v>154</v>
      </c>
    </row>
    <row r="279" spans="1:48" ht="30" customHeight="1" x14ac:dyDescent="0.3">
      <c r="A279" s="5" t="s">
        <v>566</v>
      </c>
      <c r="B279" s="5" t="s">
        <v>601</v>
      </c>
      <c r="C279" s="5" t="s">
        <v>60</v>
      </c>
      <c r="D279" s="6">
        <v>3</v>
      </c>
      <c r="E279" s="8"/>
      <c r="F279" s="8"/>
      <c r="G279" s="8"/>
      <c r="H279" s="8"/>
      <c r="I279" s="8"/>
      <c r="J279" s="8"/>
      <c r="K279" s="8"/>
      <c r="L279" s="8">
        <f t="shared" si="8"/>
        <v>0</v>
      </c>
      <c r="M279" s="5" t="s">
        <v>602</v>
      </c>
      <c r="N279" s="1" t="s">
        <v>603</v>
      </c>
      <c r="O279" s="1" t="s">
        <v>52</v>
      </c>
      <c r="P279" s="1" t="s">
        <v>52</v>
      </c>
      <c r="Q279" s="1" t="s">
        <v>565</v>
      </c>
      <c r="R279" s="1" t="s">
        <v>63</v>
      </c>
      <c r="S279" s="1" t="s">
        <v>62</v>
      </c>
      <c r="T279" s="1" t="s">
        <v>62</v>
      </c>
      <c r="AR279" s="1" t="s">
        <v>52</v>
      </c>
      <c r="AS279" s="1" t="s">
        <v>52</v>
      </c>
      <c r="AU279" s="1" t="s">
        <v>604</v>
      </c>
      <c r="AV279">
        <v>155</v>
      </c>
    </row>
    <row r="280" spans="1:48" ht="30" customHeight="1" x14ac:dyDescent="0.3">
      <c r="A280" s="5" t="s">
        <v>605</v>
      </c>
      <c r="B280" s="5" t="s">
        <v>606</v>
      </c>
      <c r="C280" s="5" t="s">
        <v>82</v>
      </c>
      <c r="D280" s="6">
        <v>154.33000000000001</v>
      </c>
      <c r="E280" s="8"/>
      <c r="F280" s="8"/>
      <c r="G280" s="8"/>
      <c r="H280" s="8"/>
      <c r="I280" s="8"/>
      <c r="J280" s="8"/>
      <c r="K280" s="8"/>
      <c r="L280" s="8">
        <f t="shared" si="8"/>
        <v>0</v>
      </c>
      <c r="M280" s="5" t="s">
        <v>52</v>
      </c>
      <c r="N280" s="1" t="s">
        <v>607</v>
      </c>
      <c r="O280" s="1" t="s">
        <v>52</v>
      </c>
      <c r="P280" s="1" t="s">
        <v>52</v>
      </c>
      <c r="Q280" s="1" t="s">
        <v>565</v>
      </c>
      <c r="R280" s="1" t="s">
        <v>62</v>
      </c>
      <c r="S280" s="1" t="s">
        <v>62</v>
      </c>
      <c r="T280" s="1" t="s">
        <v>63</v>
      </c>
      <c r="AR280" s="1" t="s">
        <v>52</v>
      </c>
      <c r="AS280" s="1" t="s">
        <v>52</v>
      </c>
      <c r="AU280" s="1" t="s">
        <v>608</v>
      </c>
      <c r="AV280">
        <v>156</v>
      </c>
    </row>
    <row r="281" spans="1:48" ht="30" customHeight="1" x14ac:dyDescent="0.3">
      <c r="A281" s="5" t="s">
        <v>609</v>
      </c>
      <c r="B281" s="5" t="s">
        <v>610</v>
      </c>
      <c r="C281" s="5" t="s">
        <v>82</v>
      </c>
      <c r="D281" s="6">
        <v>1543.3</v>
      </c>
      <c r="E281" s="8"/>
      <c r="F281" s="8"/>
      <c r="G281" s="8"/>
      <c r="H281" s="8"/>
      <c r="I281" s="8"/>
      <c r="J281" s="8"/>
      <c r="K281" s="8"/>
      <c r="L281" s="8">
        <f t="shared" si="8"/>
        <v>0</v>
      </c>
      <c r="M281" s="5" t="s">
        <v>52</v>
      </c>
      <c r="N281" s="1" t="s">
        <v>611</v>
      </c>
      <c r="O281" s="1" t="s">
        <v>52</v>
      </c>
      <c r="P281" s="1" t="s">
        <v>52</v>
      </c>
      <c r="Q281" s="1" t="s">
        <v>565</v>
      </c>
      <c r="R281" s="1" t="s">
        <v>62</v>
      </c>
      <c r="S281" s="1" t="s">
        <v>62</v>
      </c>
      <c r="T281" s="1" t="s">
        <v>63</v>
      </c>
      <c r="AR281" s="1" t="s">
        <v>52</v>
      </c>
      <c r="AS281" s="1" t="s">
        <v>52</v>
      </c>
      <c r="AU281" s="1" t="s">
        <v>612</v>
      </c>
      <c r="AV281">
        <v>157</v>
      </c>
    </row>
    <row r="282" spans="1:48" ht="30" customHeight="1" x14ac:dyDescent="0.3">
      <c r="A282" s="5" t="s">
        <v>613</v>
      </c>
      <c r="B282" s="5" t="s">
        <v>614</v>
      </c>
      <c r="C282" s="5" t="s">
        <v>82</v>
      </c>
      <c r="D282" s="6">
        <v>154.33000000000001</v>
      </c>
      <c r="E282" s="8"/>
      <c r="F282" s="8"/>
      <c r="G282" s="8"/>
      <c r="H282" s="8"/>
      <c r="I282" s="8"/>
      <c r="J282" s="8"/>
      <c r="K282" s="8"/>
      <c r="L282" s="8">
        <f t="shared" si="8"/>
        <v>0</v>
      </c>
      <c r="M282" s="5" t="s">
        <v>52</v>
      </c>
      <c r="N282" s="1" t="s">
        <v>615</v>
      </c>
      <c r="O282" s="1" t="s">
        <v>52</v>
      </c>
      <c r="P282" s="1" t="s">
        <v>52</v>
      </c>
      <c r="Q282" s="1" t="s">
        <v>565</v>
      </c>
      <c r="R282" s="1" t="s">
        <v>62</v>
      </c>
      <c r="S282" s="1" t="s">
        <v>62</v>
      </c>
      <c r="T282" s="1" t="s">
        <v>63</v>
      </c>
      <c r="AR282" s="1" t="s">
        <v>52</v>
      </c>
      <c r="AS282" s="1" t="s">
        <v>52</v>
      </c>
      <c r="AU282" s="1" t="s">
        <v>616</v>
      </c>
      <c r="AV282">
        <v>158</v>
      </c>
    </row>
    <row r="283" spans="1:48" ht="30" customHeight="1" x14ac:dyDescent="0.3">
      <c r="A283" s="5" t="s">
        <v>617</v>
      </c>
      <c r="B283" s="5" t="s">
        <v>618</v>
      </c>
      <c r="C283" s="5" t="s">
        <v>129</v>
      </c>
      <c r="D283" s="6">
        <v>20</v>
      </c>
      <c r="E283" s="8"/>
      <c r="F283" s="8"/>
      <c r="G283" s="8"/>
      <c r="H283" s="8"/>
      <c r="I283" s="8"/>
      <c r="J283" s="8"/>
      <c r="K283" s="8"/>
      <c r="L283" s="8">
        <f t="shared" si="8"/>
        <v>0</v>
      </c>
      <c r="M283" s="5" t="s">
        <v>619</v>
      </c>
      <c r="N283" s="1" t="s">
        <v>620</v>
      </c>
      <c r="O283" s="1" t="s">
        <v>52</v>
      </c>
      <c r="P283" s="1" t="s">
        <v>52</v>
      </c>
      <c r="Q283" s="1" t="s">
        <v>565</v>
      </c>
      <c r="R283" s="1" t="s">
        <v>63</v>
      </c>
      <c r="S283" s="1" t="s">
        <v>62</v>
      </c>
      <c r="T283" s="1" t="s">
        <v>62</v>
      </c>
      <c r="AR283" s="1" t="s">
        <v>52</v>
      </c>
      <c r="AS283" s="1" t="s">
        <v>52</v>
      </c>
      <c r="AU283" s="1" t="s">
        <v>621</v>
      </c>
      <c r="AV283">
        <v>159</v>
      </c>
    </row>
    <row r="284" spans="1:48" ht="30" customHeight="1" x14ac:dyDescent="0.3">
      <c r="A284" s="5" t="s">
        <v>622</v>
      </c>
      <c r="B284" s="5" t="s">
        <v>618</v>
      </c>
      <c r="C284" s="5" t="s">
        <v>129</v>
      </c>
      <c r="D284" s="6">
        <v>9</v>
      </c>
      <c r="E284" s="8"/>
      <c r="F284" s="8"/>
      <c r="G284" s="8"/>
      <c r="H284" s="8"/>
      <c r="I284" s="8"/>
      <c r="J284" s="8"/>
      <c r="K284" s="8"/>
      <c r="L284" s="8">
        <f t="shared" si="8"/>
        <v>0</v>
      </c>
      <c r="M284" s="5" t="s">
        <v>623</v>
      </c>
      <c r="N284" s="1" t="s">
        <v>624</v>
      </c>
      <c r="O284" s="1" t="s">
        <v>52</v>
      </c>
      <c r="P284" s="1" t="s">
        <v>52</v>
      </c>
      <c r="Q284" s="1" t="s">
        <v>565</v>
      </c>
      <c r="R284" s="1" t="s">
        <v>63</v>
      </c>
      <c r="S284" s="1" t="s">
        <v>62</v>
      </c>
      <c r="T284" s="1" t="s">
        <v>62</v>
      </c>
      <c r="AR284" s="1" t="s">
        <v>52</v>
      </c>
      <c r="AS284" s="1" t="s">
        <v>52</v>
      </c>
      <c r="AU284" s="1" t="s">
        <v>625</v>
      </c>
      <c r="AV284">
        <v>160</v>
      </c>
    </row>
    <row r="285" spans="1:48" ht="30" customHeight="1" x14ac:dyDescent="0.3">
      <c r="A285" s="5" t="s">
        <v>622</v>
      </c>
      <c r="B285" s="5" t="s">
        <v>626</v>
      </c>
      <c r="C285" s="5" t="s">
        <v>129</v>
      </c>
      <c r="D285" s="6">
        <v>43</v>
      </c>
      <c r="E285" s="8"/>
      <c r="F285" s="8"/>
      <c r="G285" s="8"/>
      <c r="H285" s="8"/>
      <c r="I285" s="8"/>
      <c r="J285" s="8"/>
      <c r="K285" s="8"/>
      <c r="L285" s="8">
        <f t="shared" si="8"/>
        <v>0</v>
      </c>
      <c r="M285" s="5" t="s">
        <v>627</v>
      </c>
      <c r="N285" s="1" t="s">
        <v>628</v>
      </c>
      <c r="O285" s="1" t="s">
        <v>52</v>
      </c>
      <c r="P285" s="1" t="s">
        <v>52</v>
      </c>
      <c r="Q285" s="1" t="s">
        <v>565</v>
      </c>
      <c r="R285" s="1" t="s">
        <v>63</v>
      </c>
      <c r="S285" s="1" t="s">
        <v>62</v>
      </c>
      <c r="T285" s="1" t="s">
        <v>62</v>
      </c>
      <c r="AR285" s="1" t="s">
        <v>52</v>
      </c>
      <c r="AS285" s="1" t="s">
        <v>52</v>
      </c>
      <c r="AU285" s="1" t="s">
        <v>629</v>
      </c>
      <c r="AV285">
        <v>161</v>
      </c>
    </row>
    <row r="286" spans="1:48" ht="30" customHeight="1" x14ac:dyDescent="0.3">
      <c r="A286" s="5" t="s">
        <v>630</v>
      </c>
      <c r="B286" s="5" t="s">
        <v>618</v>
      </c>
      <c r="C286" s="5" t="s">
        <v>129</v>
      </c>
      <c r="D286" s="6">
        <v>32</v>
      </c>
      <c r="E286" s="8"/>
      <c r="F286" s="8"/>
      <c r="G286" s="8"/>
      <c r="H286" s="8"/>
      <c r="I286" s="8"/>
      <c r="J286" s="8"/>
      <c r="K286" s="8"/>
      <c r="L286" s="8">
        <f t="shared" si="8"/>
        <v>0</v>
      </c>
      <c r="M286" s="5" t="s">
        <v>631</v>
      </c>
      <c r="N286" s="1" t="s">
        <v>632</v>
      </c>
      <c r="O286" s="1" t="s">
        <v>52</v>
      </c>
      <c r="P286" s="1" t="s">
        <v>52</v>
      </c>
      <c r="Q286" s="1" t="s">
        <v>565</v>
      </c>
      <c r="R286" s="1" t="s">
        <v>63</v>
      </c>
      <c r="S286" s="1" t="s">
        <v>62</v>
      </c>
      <c r="T286" s="1" t="s">
        <v>62</v>
      </c>
      <c r="AR286" s="1" t="s">
        <v>52</v>
      </c>
      <c r="AS286" s="1" t="s">
        <v>52</v>
      </c>
      <c r="AU286" s="1" t="s">
        <v>633</v>
      </c>
      <c r="AV286">
        <v>162</v>
      </c>
    </row>
    <row r="287" spans="1:48" ht="30" customHeight="1" x14ac:dyDescent="0.3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</row>
    <row r="288" spans="1:48" ht="30" customHeight="1" x14ac:dyDescent="0.3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</row>
    <row r="289" spans="1:48" ht="30" customHeight="1" x14ac:dyDescent="0.3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</row>
    <row r="290" spans="1:48" ht="30" customHeight="1" x14ac:dyDescent="0.3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</row>
    <row r="291" spans="1:48" ht="30" customHeight="1" x14ac:dyDescent="0.3">
      <c r="A291" s="5" t="s">
        <v>183</v>
      </c>
      <c r="B291" s="6"/>
      <c r="C291" s="6"/>
      <c r="D291" s="6"/>
      <c r="E291" s="6"/>
      <c r="F291" s="8"/>
      <c r="G291" s="6"/>
      <c r="H291" s="8"/>
      <c r="I291" s="6"/>
      <c r="J291" s="8"/>
      <c r="K291" s="6"/>
      <c r="L291" s="8">
        <f>SUM(L269:L290)</f>
        <v>0</v>
      </c>
      <c r="M291" s="6"/>
      <c r="N291" t="s">
        <v>184</v>
      </c>
    </row>
    <row r="292" spans="1:48" ht="30" customHeight="1" x14ac:dyDescent="0.3">
      <c r="A292" s="5" t="s">
        <v>634</v>
      </c>
      <c r="B292" s="5" t="s">
        <v>52</v>
      </c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Q292" s="1" t="s">
        <v>635</v>
      </c>
    </row>
    <row r="293" spans="1:48" ht="30" customHeight="1" x14ac:dyDescent="0.3">
      <c r="A293" s="5" t="s">
        <v>636</v>
      </c>
      <c r="B293" s="5" t="s">
        <v>637</v>
      </c>
      <c r="C293" s="5" t="s">
        <v>638</v>
      </c>
      <c r="D293" s="6">
        <v>8</v>
      </c>
      <c r="E293" s="8"/>
      <c r="F293" s="8"/>
      <c r="G293" s="8"/>
      <c r="H293" s="8"/>
      <c r="I293" s="8"/>
      <c r="J293" s="8"/>
      <c r="K293" s="8"/>
      <c r="L293" s="8">
        <f t="shared" ref="K293:L300" si="9">TRUNC(F293+H293+J293, 0)</f>
        <v>0</v>
      </c>
      <c r="M293" s="5" t="s">
        <v>639</v>
      </c>
      <c r="N293" s="1" t="s">
        <v>640</v>
      </c>
      <c r="O293" s="1" t="s">
        <v>52</v>
      </c>
      <c r="P293" s="1" t="s">
        <v>52</v>
      </c>
      <c r="Q293" s="1" t="s">
        <v>635</v>
      </c>
      <c r="R293" s="1" t="s">
        <v>63</v>
      </c>
      <c r="S293" s="1" t="s">
        <v>62</v>
      </c>
      <c r="T293" s="1" t="s">
        <v>62</v>
      </c>
      <c r="AR293" s="1" t="s">
        <v>52</v>
      </c>
      <c r="AS293" s="1" t="s">
        <v>52</v>
      </c>
      <c r="AU293" s="1" t="s">
        <v>641</v>
      </c>
      <c r="AV293">
        <v>164</v>
      </c>
    </row>
    <row r="294" spans="1:48" ht="30" customHeight="1" x14ac:dyDescent="0.3">
      <c r="A294" s="5" t="s">
        <v>642</v>
      </c>
      <c r="B294" s="5" t="s">
        <v>643</v>
      </c>
      <c r="C294" s="5" t="s">
        <v>644</v>
      </c>
      <c r="D294" s="6">
        <v>8</v>
      </c>
      <c r="E294" s="8"/>
      <c r="F294" s="8"/>
      <c r="G294" s="8"/>
      <c r="H294" s="8"/>
      <c r="I294" s="8"/>
      <c r="J294" s="8"/>
      <c r="K294" s="8"/>
      <c r="L294" s="8">
        <f t="shared" si="9"/>
        <v>0</v>
      </c>
      <c r="M294" s="5" t="s">
        <v>645</v>
      </c>
      <c r="N294" s="1" t="s">
        <v>646</v>
      </c>
      <c r="O294" s="1" t="s">
        <v>52</v>
      </c>
      <c r="P294" s="1" t="s">
        <v>52</v>
      </c>
      <c r="Q294" s="1" t="s">
        <v>635</v>
      </c>
      <c r="R294" s="1" t="s">
        <v>63</v>
      </c>
      <c r="S294" s="1" t="s">
        <v>62</v>
      </c>
      <c r="T294" s="1" t="s">
        <v>62</v>
      </c>
      <c r="AR294" s="1" t="s">
        <v>52</v>
      </c>
      <c r="AS294" s="1" t="s">
        <v>52</v>
      </c>
      <c r="AU294" s="1" t="s">
        <v>647</v>
      </c>
      <c r="AV294">
        <v>165</v>
      </c>
    </row>
    <row r="295" spans="1:48" ht="30" customHeight="1" x14ac:dyDescent="0.3">
      <c r="A295" s="5" t="s">
        <v>648</v>
      </c>
      <c r="B295" s="5" t="s">
        <v>649</v>
      </c>
      <c r="C295" s="5" t="s">
        <v>650</v>
      </c>
      <c r="D295" s="6">
        <v>198</v>
      </c>
      <c r="E295" s="8"/>
      <c r="F295" s="8"/>
      <c r="G295" s="8"/>
      <c r="H295" s="8"/>
      <c r="I295" s="8"/>
      <c r="J295" s="8"/>
      <c r="K295" s="8"/>
      <c r="L295" s="8">
        <f t="shared" si="9"/>
        <v>0</v>
      </c>
      <c r="M295" s="5" t="s">
        <v>651</v>
      </c>
      <c r="N295" s="1" t="s">
        <v>652</v>
      </c>
      <c r="O295" s="1" t="s">
        <v>52</v>
      </c>
      <c r="P295" s="1" t="s">
        <v>52</v>
      </c>
      <c r="Q295" s="1" t="s">
        <v>635</v>
      </c>
      <c r="R295" s="1" t="s">
        <v>63</v>
      </c>
      <c r="S295" s="1" t="s">
        <v>62</v>
      </c>
      <c r="T295" s="1" t="s">
        <v>62</v>
      </c>
      <c r="AR295" s="1" t="s">
        <v>52</v>
      </c>
      <c r="AS295" s="1" t="s">
        <v>52</v>
      </c>
      <c r="AU295" s="1" t="s">
        <v>653</v>
      </c>
      <c r="AV295">
        <v>166</v>
      </c>
    </row>
    <row r="296" spans="1:48" ht="30" customHeight="1" x14ac:dyDescent="0.3">
      <c r="A296" s="5" t="s">
        <v>654</v>
      </c>
      <c r="B296" s="5" t="s">
        <v>655</v>
      </c>
      <c r="C296" s="5" t="s">
        <v>656</v>
      </c>
      <c r="D296" s="6">
        <v>47</v>
      </c>
      <c r="E296" s="8"/>
      <c r="F296" s="8"/>
      <c r="G296" s="8"/>
      <c r="H296" s="8"/>
      <c r="I296" s="8"/>
      <c r="J296" s="8"/>
      <c r="K296" s="8"/>
      <c r="L296" s="8">
        <f t="shared" si="9"/>
        <v>0</v>
      </c>
      <c r="M296" s="5" t="s">
        <v>657</v>
      </c>
      <c r="N296" s="1" t="s">
        <v>658</v>
      </c>
      <c r="O296" s="1" t="s">
        <v>52</v>
      </c>
      <c r="P296" s="1" t="s">
        <v>52</v>
      </c>
      <c r="Q296" s="1" t="s">
        <v>635</v>
      </c>
      <c r="R296" s="1" t="s">
        <v>63</v>
      </c>
      <c r="S296" s="1" t="s">
        <v>62</v>
      </c>
      <c r="T296" s="1" t="s">
        <v>62</v>
      </c>
      <c r="AR296" s="1" t="s">
        <v>52</v>
      </c>
      <c r="AS296" s="1" t="s">
        <v>52</v>
      </c>
      <c r="AU296" s="1" t="s">
        <v>659</v>
      </c>
      <c r="AV296">
        <v>167</v>
      </c>
    </row>
    <row r="297" spans="1:48" ht="30" customHeight="1" x14ac:dyDescent="0.3">
      <c r="A297" s="5" t="s">
        <v>660</v>
      </c>
      <c r="B297" s="5" t="s">
        <v>661</v>
      </c>
      <c r="C297" s="5" t="s">
        <v>656</v>
      </c>
      <c r="D297" s="6">
        <v>2</v>
      </c>
      <c r="E297" s="8"/>
      <c r="F297" s="8"/>
      <c r="G297" s="8"/>
      <c r="H297" s="8"/>
      <c r="I297" s="8"/>
      <c r="J297" s="8"/>
      <c r="K297" s="8"/>
      <c r="L297" s="8">
        <f t="shared" si="9"/>
        <v>0</v>
      </c>
      <c r="M297" s="5" t="s">
        <v>662</v>
      </c>
      <c r="N297" s="1" t="s">
        <v>663</v>
      </c>
      <c r="O297" s="1" t="s">
        <v>52</v>
      </c>
      <c r="P297" s="1" t="s">
        <v>52</v>
      </c>
      <c r="Q297" s="1" t="s">
        <v>635</v>
      </c>
      <c r="R297" s="1" t="s">
        <v>63</v>
      </c>
      <c r="S297" s="1" t="s">
        <v>62</v>
      </c>
      <c r="T297" s="1" t="s">
        <v>62</v>
      </c>
      <c r="AR297" s="1" t="s">
        <v>52</v>
      </c>
      <c r="AS297" s="1" t="s">
        <v>52</v>
      </c>
      <c r="AU297" s="1" t="s">
        <v>664</v>
      </c>
      <c r="AV297">
        <v>168</v>
      </c>
    </row>
    <row r="298" spans="1:48" ht="30" customHeight="1" x14ac:dyDescent="0.3">
      <c r="A298" s="5" t="s">
        <v>665</v>
      </c>
      <c r="B298" s="5" t="s">
        <v>666</v>
      </c>
      <c r="C298" s="5" t="s">
        <v>650</v>
      </c>
      <c r="D298" s="6">
        <v>40</v>
      </c>
      <c r="E298" s="8"/>
      <c r="F298" s="8"/>
      <c r="G298" s="8"/>
      <c r="H298" s="8"/>
      <c r="I298" s="8"/>
      <c r="J298" s="8"/>
      <c r="K298" s="8"/>
      <c r="L298" s="8">
        <f t="shared" si="9"/>
        <v>0</v>
      </c>
      <c r="M298" s="5" t="s">
        <v>667</v>
      </c>
      <c r="N298" s="1" t="s">
        <v>668</v>
      </c>
      <c r="O298" s="1" t="s">
        <v>52</v>
      </c>
      <c r="P298" s="1" t="s">
        <v>52</v>
      </c>
      <c r="Q298" s="1" t="s">
        <v>635</v>
      </c>
      <c r="R298" s="1" t="s">
        <v>63</v>
      </c>
      <c r="S298" s="1" t="s">
        <v>62</v>
      </c>
      <c r="T298" s="1" t="s">
        <v>62</v>
      </c>
      <c r="AR298" s="1" t="s">
        <v>52</v>
      </c>
      <c r="AS298" s="1" t="s">
        <v>52</v>
      </c>
      <c r="AU298" s="1" t="s">
        <v>669</v>
      </c>
      <c r="AV298">
        <v>169</v>
      </c>
    </row>
    <row r="299" spans="1:48" ht="30" customHeight="1" x14ac:dyDescent="0.3">
      <c r="A299" s="5" t="s">
        <v>670</v>
      </c>
      <c r="B299" s="5" t="s">
        <v>671</v>
      </c>
      <c r="C299" s="5" t="s">
        <v>656</v>
      </c>
      <c r="D299" s="6">
        <v>6</v>
      </c>
      <c r="E299" s="8"/>
      <c r="F299" s="8"/>
      <c r="G299" s="8"/>
      <c r="H299" s="8"/>
      <c r="I299" s="8"/>
      <c r="J299" s="8"/>
      <c r="K299" s="8"/>
      <c r="L299" s="8">
        <f t="shared" si="9"/>
        <v>0</v>
      </c>
      <c r="M299" s="5" t="s">
        <v>672</v>
      </c>
      <c r="N299" s="1" t="s">
        <v>673</v>
      </c>
      <c r="O299" s="1" t="s">
        <v>52</v>
      </c>
      <c r="P299" s="1" t="s">
        <v>52</v>
      </c>
      <c r="Q299" s="1" t="s">
        <v>635</v>
      </c>
      <c r="R299" s="1" t="s">
        <v>63</v>
      </c>
      <c r="S299" s="1" t="s">
        <v>62</v>
      </c>
      <c r="T299" s="1" t="s">
        <v>62</v>
      </c>
      <c r="AR299" s="1" t="s">
        <v>52</v>
      </c>
      <c r="AS299" s="1" t="s">
        <v>52</v>
      </c>
      <c r="AU299" s="1" t="s">
        <v>674</v>
      </c>
      <c r="AV299">
        <v>170</v>
      </c>
    </row>
    <row r="300" spans="1:48" ht="30" customHeight="1" x14ac:dyDescent="0.3">
      <c r="A300" s="5" t="s">
        <v>675</v>
      </c>
      <c r="B300" s="5" t="s">
        <v>676</v>
      </c>
      <c r="C300" s="5" t="s">
        <v>656</v>
      </c>
      <c r="D300" s="6">
        <v>4</v>
      </c>
      <c r="E300" s="8"/>
      <c r="F300" s="8"/>
      <c r="G300" s="8"/>
      <c r="H300" s="8"/>
      <c r="I300" s="8"/>
      <c r="J300" s="8"/>
      <c r="K300" s="8"/>
      <c r="L300" s="8">
        <f t="shared" si="9"/>
        <v>0</v>
      </c>
      <c r="M300" s="5" t="s">
        <v>677</v>
      </c>
      <c r="N300" s="1" t="s">
        <v>678</v>
      </c>
      <c r="O300" s="1" t="s">
        <v>52</v>
      </c>
      <c r="P300" s="1" t="s">
        <v>52</v>
      </c>
      <c r="Q300" s="1" t="s">
        <v>635</v>
      </c>
      <c r="R300" s="1" t="s">
        <v>63</v>
      </c>
      <c r="S300" s="1" t="s">
        <v>62</v>
      </c>
      <c r="T300" s="1" t="s">
        <v>62</v>
      </c>
      <c r="AR300" s="1" t="s">
        <v>52</v>
      </c>
      <c r="AS300" s="1" t="s">
        <v>52</v>
      </c>
      <c r="AU300" s="1" t="s">
        <v>679</v>
      </c>
      <c r="AV300">
        <v>171</v>
      </c>
    </row>
    <row r="301" spans="1:48" ht="30" customHeight="1" x14ac:dyDescent="0.3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</row>
    <row r="302" spans="1:48" ht="30" customHeight="1" x14ac:dyDescent="0.3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</row>
    <row r="303" spans="1:48" ht="30" customHeight="1" x14ac:dyDescent="0.3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</row>
    <row r="304" spans="1:48" ht="30" customHeight="1" x14ac:dyDescent="0.3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</row>
    <row r="305" spans="1:48" ht="30" customHeight="1" x14ac:dyDescent="0.3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</row>
    <row r="306" spans="1:48" ht="30" customHeight="1" x14ac:dyDescent="0.3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</row>
    <row r="307" spans="1:48" ht="30" customHeight="1" x14ac:dyDescent="0.3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</row>
    <row r="308" spans="1:48" ht="30" customHeight="1" x14ac:dyDescent="0.3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</row>
    <row r="309" spans="1:48" ht="30" customHeight="1" x14ac:dyDescent="0.3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</row>
    <row r="310" spans="1:48" ht="30" customHeight="1" x14ac:dyDescent="0.3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</row>
    <row r="311" spans="1:48" ht="30" customHeight="1" x14ac:dyDescent="0.3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</row>
    <row r="312" spans="1:48" ht="30" customHeight="1" x14ac:dyDescent="0.3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</row>
    <row r="313" spans="1:48" ht="30" customHeight="1" x14ac:dyDescent="0.3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</row>
    <row r="314" spans="1:48" ht="30" customHeight="1" x14ac:dyDescent="0.3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</row>
    <row r="315" spans="1:48" ht="30" customHeight="1" x14ac:dyDescent="0.3">
      <c r="A315" s="5" t="s">
        <v>183</v>
      </c>
      <c r="B315" s="6"/>
      <c r="C315" s="6"/>
      <c r="D315" s="6"/>
      <c r="E315" s="6"/>
      <c r="F315" s="8"/>
      <c r="G315" s="6"/>
      <c r="H315" s="8"/>
      <c r="I315" s="6"/>
      <c r="J315" s="8"/>
      <c r="K315" s="6"/>
      <c r="L315" s="8">
        <f>SUM(L293:L314)</f>
        <v>0</v>
      </c>
      <c r="M315" s="6"/>
      <c r="N315" t="s">
        <v>184</v>
      </c>
    </row>
    <row r="316" spans="1:48" ht="30" customHeight="1" x14ac:dyDescent="0.3">
      <c r="A316" s="5" t="s">
        <v>683</v>
      </c>
      <c r="B316" s="5" t="s">
        <v>52</v>
      </c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Q316" s="1" t="s">
        <v>684</v>
      </c>
    </row>
    <row r="317" spans="1:48" ht="30" customHeight="1" x14ac:dyDescent="0.3">
      <c r="A317" s="5" t="s">
        <v>685</v>
      </c>
      <c r="B317" s="5" t="s">
        <v>52</v>
      </c>
      <c r="C317" s="5" t="s">
        <v>205</v>
      </c>
      <c r="D317" s="6">
        <v>1</v>
      </c>
      <c r="E317" s="8"/>
      <c r="F317" s="8"/>
      <c r="G317" s="8"/>
      <c r="H317" s="8"/>
      <c r="I317" s="8"/>
      <c r="J317" s="8"/>
      <c r="K317" s="8"/>
      <c r="L317" s="8">
        <f t="shared" ref="L317:L326" si="10">TRUNC(F317+H317+J317, 0)</f>
        <v>0</v>
      </c>
      <c r="M317" s="5" t="s">
        <v>52</v>
      </c>
      <c r="N317" s="1" t="s">
        <v>686</v>
      </c>
      <c r="O317" s="1" t="s">
        <v>52</v>
      </c>
      <c r="P317" s="1" t="s">
        <v>52</v>
      </c>
      <c r="Q317" s="1" t="s">
        <v>684</v>
      </c>
      <c r="R317" s="1" t="s">
        <v>62</v>
      </c>
      <c r="S317" s="1" t="s">
        <v>62</v>
      </c>
      <c r="T317" s="1" t="s">
        <v>63</v>
      </c>
      <c r="X317">
        <v>1</v>
      </c>
      <c r="AR317" s="1" t="s">
        <v>52</v>
      </c>
      <c r="AS317" s="1" t="s">
        <v>52</v>
      </c>
      <c r="AU317" s="1" t="s">
        <v>687</v>
      </c>
      <c r="AV317">
        <v>174</v>
      </c>
    </row>
    <row r="318" spans="1:48" ht="30" customHeight="1" x14ac:dyDescent="0.3">
      <c r="A318" s="5" t="s">
        <v>688</v>
      </c>
      <c r="B318" s="5" t="s">
        <v>52</v>
      </c>
      <c r="C318" s="5" t="s">
        <v>205</v>
      </c>
      <c r="D318" s="6">
        <v>1</v>
      </c>
      <c r="E318" s="8"/>
      <c r="F318" s="8"/>
      <c r="G318" s="8"/>
      <c r="H318" s="8"/>
      <c r="I318" s="8"/>
      <c r="J318" s="8"/>
      <c r="K318" s="8"/>
      <c r="L318" s="8">
        <f t="shared" si="10"/>
        <v>0</v>
      </c>
      <c r="M318" s="5" t="s">
        <v>52</v>
      </c>
      <c r="N318" s="1" t="s">
        <v>689</v>
      </c>
      <c r="O318" s="1" t="s">
        <v>52</v>
      </c>
      <c r="P318" s="1" t="s">
        <v>52</v>
      </c>
      <c r="Q318" s="1" t="s">
        <v>684</v>
      </c>
      <c r="R318" s="1" t="s">
        <v>62</v>
      </c>
      <c r="S318" s="1" t="s">
        <v>62</v>
      </c>
      <c r="T318" s="1" t="s">
        <v>63</v>
      </c>
      <c r="X318">
        <v>1</v>
      </c>
      <c r="AR318" s="1" t="s">
        <v>52</v>
      </c>
      <c r="AS318" s="1" t="s">
        <v>52</v>
      </c>
      <c r="AU318" s="1" t="s">
        <v>690</v>
      </c>
      <c r="AV318">
        <v>175</v>
      </c>
    </row>
    <row r="319" spans="1:48" ht="30" customHeight="1" x14ac:dyDescent="0.3">
      <c r="A319" s="5" t="s">
        <v>691</v>
      </c>
      <c r="B319" s="5" t="s">
        <v>52</v>
      </c>
      <c r="C319" s="5" t="s">
        <v>205</v>
      </c>
      <c r="D319" s="6">
        <v>1</v>
      </c>
      <c r="E319" s="8"/>
      <c r="F319" s="8"/>
      <c r="G319" s="8"/>
      <c r="H319" s="8"/>
      <c r="I319" s="8"/>
      <c r="J319" s="8"/>
      <c r="K319" s="8"/>
      <c r="L319" s="8">
        <f t="shared" si="10"/>
        <v>0</v>
      </c>
      <c r="M319" s="5" t="s">
        <v>52</v>
      </c>
      <c r="N319" s="1" t="s">
        <v>692</v>
      </c>
      <c r="O319" s="1" t="s">
        <v>52</v>
      </c>
      <c r="P319" s="1" t="s">
        <v>52</v>
      </c>
      <c r="Q319" s="1" t="s">
        <v>684</v>
      </c>
      <c r="R319" s="1" t="s">
        <v>62</v>
      </c>
      <c r="S319" s="1" t="s">
        <v>62</v>
      </c>
      <c r="T319" s="1" t="s">
        <v>63</v>
      </c>
      <c r="X319">
        <v>1</v>
      </c>
      <c r="AR319" s="1" t="s">
        <v>52</v>
      </c>
      <c r="AS319" s="1" t="s">
        <v>52</v>
      </c>
      <c r="AU319" s="1" t="s">
        <v>693</v>
      </c>
      <c r="AV319">
        <v>176</v>
      </c>
    </row>
    <row r="320" spans="1:48" ht="30" customHeight="1" x14ac:dyDescent="0.3">
      <c r="A320" s="5" t="s">
        <v>694</v>
      </c>
      <c r="B320" s="5" t="s">
        <v>52</v>
      </c>
      <c r="C320" s="5" t="s">
        <v>205</v>
      </c>
      <c r="D320" s="6">
        <v>1</v>
      </c>
      <c r="E320" s="8"/>
      <c r="F320" s="8"/>
      <c r="G320" s="8"/>
      <c r="H320" s="8"/>
      <c r="I320" s="8"/>
      <c r="J320" s="8"/>
      <c r="K320" s="8"/>
      <c r="L320" s="8">
        <f t="shared" si="10"/>
        <v>0</v>
      </c>
      <c r="M320" s="5" t="s">
        <v>52</v>
      </c>
      <c r="N320" s="1" t="s">
        <v>695</v>
      </c>
      <c r="O320" s="1" t="s">
        <v>52</v>
      </c>
      <c r="P320" s="1" t="s">
        <v>52</v>
      </c>
      <c r="Q320" s="1" t="s">
        <v>684</v>
      </c>
      <c r="R320" s="1" t="s">
        <v>62</v>
      </c>
      <c r="S320" s="1" t="s">
        <v>62</v>
      </c>
      <c r="T320" s="1" t="s">
        <v>63</v>
      </c>
      <c r="X320">
        <v>1</v>
      </c>
      <c r="AR320" s="1" t="s">
        <v>52</v>
      </c>
      <c r="AS320" s="1" t="s">
        <v>52</v>
      </c>
      <c r="AU320" s="1" t="s">
        <v>696</v>
      </c>
      <c r="AV320">
        <v>177</v>
      </c>
    </row>
    <row r="321" spans="1:48" ht="30" customHeight="1" x14ac:dyDescent="0.3">
      <c r="A321" s="5" t="s">
        <v>697</v>
      </c>
      <c r="B321" s="5" t="s">
        <v>52</v>
      </c>
      <c r="C321" s="5" t="s">
        <v>205</v>
      </c>
      <c r="D321" s="6">
        <v>1</v>
      </c>
      <c r="E321" s="8"/>
      <c r="F321" s="8"/>
      <c r="G321" s="8"/>
      <c r="H321" s="8"/>
      <c r="I321" s="8"/>
      <c r="J321" s="8"/>
      <c r="K321" s="8"/>
      <c r="L321" s="8">
        <f t="shared" si="10"/>
        <v>0</v>
      </c>
      <c r="M321" s="5" t="s">
        <v>52</v>
      </c>
      <c r="N321" s="1" t="s">
        <v>698</v>
      </c>
      <c r="O321" s="1" t="s">
        <v>52</v>
      </c>
      <c r="P321" s="1" t="s">
        <v>52</v>
      </c>
      <c r="Q321" s="1" t="s">
        <v>684</v>
      </c>
      <c r="R321" s="1" t="s">
        <v>62</v>
      </c>
      <c r="S321" s="1" t="s">
        <v>62</v>
      </c>
      <c r="T321" s="1" t="s">
        <v>63</v>
      </c>
      <c r="X321">
        <v>1</v>
      </c>
      <c r="AR321" s="1" t="s">
        <v>52</v>
      </c>
      <c r="AS321" s="1" t="s">
        <v>52</v>
      </c>
      <c r="AU321" s="1" t="s">
        <v>699</v>
      </c>
      <c r="AV321">
        <v>178</v>
      </c>
    </row>
    <row r="322" spans="1:48" ht="30" customHeight="1" x14ac:dyDescent="0.3">
      <c r="A322" s="5" t="s">
        <v>700</v>
      </c>
      <c r="B322" s="5" t="s">
        <v>52</v>
      </c>
      <c r="C322" s="5" t="s">
        <v>205</v>
      </c>
      <c r="D322" s="6">
        <v>1</v>
      </c>
      <c r="E322" s="8"/>
      <c r="F322" s="8"/>
      <c r="G322" s="8"/>
      <c r="H322" s="8"/>
      <c r="I322" s="8"/>
      <c r="J322" s="8"/>
      <c r="K322" s="8"/>
      <c r="L322" s="8">
        <f t="shared" si="10"/>
        <v>0</v>
      </c>
      <c r="M322" s="5" t="s">
        <v>52</v>
      </c>
      <c r="N322" s="1" t="s">
        <v>701</v>
      </c>
      <c r="O322" s="1" t="s">
        <v>52</v>
      </c>
      <c r="P322" s="1" t="s">
        <v>52</v>
      </c>
      <c r="Q322" s="1" t="s">
        <v>684</v>
      </c>
      <c r="R322" s="1" t="s">
        <v>62</v>
      </c>
      <c r="S322" s="1" t="s">
        <v>62</v>
      </c>
      <c r="T322" s="1" t="s">
        <v>63</v>
      </c>
      <c r="X322">
        <v>1</v>
      </c>
      <c r="AR322" s="1" t="s">
        <v>52</v>
      </c>
      <c r="AS322" s="1" t="s">
        <v>52</v>
      </c>
      <c r="AU322" s="1" t="s">
        <v>702</v>
      </c>
      <c r="AV322">
        <v>179</v>
      </c>
    </row>
    <row r="323" spans="1:48" ht="30" customHeight="1" x14ac:dyDescent="0.3">
      <c r="A323" s="5" t="s">
        <v>703</v>
      </c>
      <c r="B323" s="5" t="s">
        <v>52</v>
      </c>
      <c r="C323" s="5" t="s">
        <v>205</v>
      </c>
      <c r="D323" s="6">
        <v>1</v>
      </c>
      <c r="E323" s="8"/>
      <c r="F323" s="8"/>
      <c r="G323" s="8"/>
      <c r="H323" s="8"/>
      <c r="I323" s="8"/>
      <c r="J323" s="8"/>
      <c r="K323" s="8"/>
      <c r="L323" s="8">
        <f t="shared" si="10"/>
        <v>0</v>
      </c>
      <c r="M323" s="5" t="s">
        <v>52</v>
      </c>
      <c r="N323" s="1" t="s">
        <v>704</v>
      </c>
      <c r="O323" s="1" t="s">
        <v>52</v>
      </c>
      <c r="P323" s="1" t="s">
        <v>52</v>
      </c>
      <c r="Q323" s="1" t="s">
        <v>684</v>
      </c>
      <c r="R323" s="1" t="s">
        <v>62</v>
      </c>
      <c r="S323" s="1" t="s">
        <v>62</v>
      </c>
      <c r="T323" s="1" t="s">
        <v>63</v>
      </c>
      <c r="X323">
        <v>1</v>
      </c>
      <c r="AR323" s="1" t="s">
        <v>52</v>
      </c>
      <c r="AS323" s="1" t="s">
        <v>52</v>
      </c>
      <c r="AU323" s="1" t="s">
        <v>705</v>
      </c>
      <c r="AV323">
        <v>180</v>
      </c>
    </row>
    <row r="324" spans="1:48" ht="30" customHeight="1" x14ac:dyDescent="0.3">
      <c r="A324" s="5" t="s">
        <v>706</v>
      </c>
      <c r="B324" s="5" t="s">
        <v>52</v>
      </c>
      <c r="C324" s="5" t="s">
        <v>205</v>
      </c>
      <c r="D324" s="6">
        <v>1</v>
      </c>
      <c r="E324" s="8"/>
      <c r="F324" s="8"/>
      <c r="G324" s="8"/>
      <c r="H324" s="8"/>
      <c r="I324" s="8"/>
      <c r="J324" s="8"/>
      <c r="K324" s="8"/>
      <c r="L324" s="8">
        <f t="shared" si="10"/>
        <v>0</v>
      </c>
      <c r="M324" s="5" t="s">
        <v>52</v>
      </c>
      <c r="N324" s="1" t="s">
        <v>707</v>
      </c>
      <c r="O324" s="1" t="s">
        <v>52</v>
      </c>
      <c r="P324" s="1" t="s">
        <v>52</v>
      </c>
      <c r="Q324" s="1" t="s">
        <v>684</v>
      </c>
      <c r="R324" s="1" t="s">
        <v>62</v>
      </c>
      <c r="S324" s="1" t="s">
        <v>62</v>
      </c>
      <c r="T324" s="1" t="s">
        <v>63</v>
      </c>
      <c r="X324">
        <v>1</v>
      </c>
      <c r="AR324" s="1" t="s">
        <v>52</v>
      </c>
      <c r="AS324" s="1" t="s">
        <v>52</v>
      </c>
      <c r="AU324" s="1" t="s">
        <v>708</v>
      </c>
      <c r="AV324">
        <v>181</v>
      </c>
    </row>
    <row r="325" spans="1:48" ht="30" customHeight="1" x14ac:dyDescent="0.3">
      <c r="A325" s="5" t="s">
        <v>709</v>
      </c>
      <c r="B325" s="5" t="s">
        <v>52</v>
      </c>
      <c r="C325" s="5" t="s">
        <v>710</v>
      </c>
      <c r="D325" s="6">
        <v>1</v>
      </c>
      <c r="E325" s="8"/>
      <c r="F325" s="8"/>
      <c r="G325" s="8"/>
      <c r="H325" s="8"/>
      <c r="I325" s="8"/>
      <c r="J325" s="8"/>
      <c r="K325" s="8"/>
      <c r="L325" s="8">
        <f t="shared" si="10"/>
        <v>0</v>
      </c>
      <c r="M325" s="5" t="s">
        <v>52</v>
      </c>
      <c r="N325" s="1" t="s">
        <v>711</v>
      </c>
      <c r="O325" s="1" t="s">
        <v>52</v>
      </c>
      <c r="P325" s="1" t="s">
        <v>52</v>
      </c>
      <c r="Q325" s="1" t="s">
        <v>684</v>
      </c>
      <c r="R325" s="1" t="s">
        <v>62</v>
      </c>
      <c r="S325" s="1" t="s">
        <v>62</v>
      </c>
      <c r="T325" s="1" t="s">
        <v>63</v>
      </c>
      <c r="X325">
        <v>1</v>
      </c>
      <c r="AR325" s="1" t="s">
        <v>52</v>
      </c>
      <c r="AS325" s="1" t="s">
        <v>52</v>
      </c>
      <c r="AU325" s="1" t="s">
        <v>712</v>
      </c>
      <c r="AV325">
        <v>202</v>
      </c>
    </row>
    <row r="326" spans="1:48" ht="30" customHeight="1" x14ac:dyDescent="0.3">
      <c r="A326" s="5" t="s">
        <v>713</v>
      </c>
      <c r="B326" s="5" t="s">
        <v>714</v>
      </c>
      <c r="C326" s="5" t="s">
        <v>710</v>
      </c>
      <c r="D326" s="6">
        <v>1</v>
      </c>
      <c r="E326" s="8"/>
      <c r="F326" s="8"/>
      <c r="G326" s="8"/>
      <c r="H326" s="8"/>
      <c r="I326" s="8"/>
      <c r="J326" s="8"/>
      <c r="K326" s="8"/>
      <c r="L326" s="8">
        <f t="shared" si="10"/>
        <v>0</v>
      </c>
      <c r="M326" s="5" t="s">
        <v>52</v>
      </c>
      <c r="N326" s="1" t="s">
        <v>715</v>
      </c>
      <c r="O326" s="1" t="s">
        <v>52</v>
      </c>
      <c r="P326" s="1" t="s">
        <v>52</v>
      </c>
      <c r="Q326" s="1" t="s">
        <v>684</v>
      </c>
      <c r="R326" s="1" t="s">
        <v>62</v>
      </c>
      <c r="S326" s="1" t="s">
        <v>62</v>
      </c>
      <c r="T326" s="1" t="s">
        <v>62</v>
      </c>
      <c r="U326">
        <v>0</v>
      </c>
      <c r="V326">
        <v>0</v>
      </c>
      <c r="W326">
        <v>7.6E-3</v>
      </c>
      <c r="AR326" s="1" t="s">
        <v>52</v>
      </c>
      <c r="AS326" s="1" t="s">
        <v>52</v>
      </c>
      <c r="AU326" s="1" t="s">
        <v>716</v>
      </c>
      <c r="AV326">
        <v>203</v>
      </c>
    </row>
    <row r="327" spans="1:48" ht="30" customHeight="1" x14ac:dyDescent="0.3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</row>
    <row r="328" spans="1:48" ht="30" customHeight="1" x14ac:dyDescent="0.3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</row>
    <row r="329" spans="1:48" ht="30" customHeight="1" x14ac:dyDescent="0.3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</row>
    <row r="330" spans="1:48" ht="30" customHeight="1" x14ac:dyDescent="0.3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</row>
    <row r="331" spans="1:48" ht="30" customHeight="1" x14ac:dyDescent="0.3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</row>
    <row r="332" spans="1:48" ht="30" customHeight="1" x14ac:dyDescent="0.3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</row>
    <row r="333" spans="1:48" ht="30" customHeight="1" x14ac:dyDescent="0.3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</row>
    <row r="334" spans="1:48" ht="30" customHeight="1" x14ac:dyDescent="0.3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</row>
    <row r="335" spans="1:48" ht="30" customHeight="1" x14ac:dyDescent="0.3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</row>
    <row r="336" spans="1:48" ht="30" customHeight="1" x14ac:dyDescent="0.3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</row>
    <row r="337" spans="1:48" ht="30" customHeight="1" x14ac:dyDescent="0.3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</row>
    <row r="338" spans="1:48" ht="30" customHeight="1" x14ac:dyDescent="0.3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</row>
    <row r="339" spans="1:48" ht="30" customHeight="1" x14ac:dyDescent="0.3">
      <c r="A339" s="5" t="s">
        <v>183</v>
      </c>
      <c r="B339" s="6"/>
      <c r="C339" s="6"/>
      <c r="D339" s="6"/>
      <c r="E339" s="6"/>
      <c r="F339" s="8"/>
      <c r="G339" s="6"/>
      <c r="H339" s="8"/>
      <c r="I339" s="6"/>
      <c r="J339" s="8"/>
      <c r="K339" s="6"/>
      <c r="L339" s="8">
        <f>SUM(L317:L338)</f>
        <v>0</v>
      </c>
      <c r="M339" s="6"/>
      <c r="N339" t="s">
        <v>184</v>
      </c>
    </row>
    <row r="340" spans="1:48" ht="30" customHeight="1" x14ac:dyDescent="0.3">
      <c r="A340" s="5" t="s">
        <v>717</v>
      </c>
      <c r="B340" s="5" t="s">
        <v>52</v>
      </c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Q340" s="1" t="s">
        <v>718</v>
      </c>
    </row>
    <row r="341" spans="1:48" ht="30" customHeight="1" x14ac:dyDescent="0.3">
      <c r="A341" s="5" t="s">
        <v>717</v>
      </c>
      <c r="B341" s="5" t="s">
        <v>719</v>
      </c>
      <c r="C341" s="5" t="s">
        <v>60</v>
      </c>
      <c r="D341" s="6">
        <v>19</v>
      </c>
      <c r="E341" s="8"/>
      <c r="F341" s="8"/>
      <c r="G341" s="8"/>
      <c r="H341" s="8"/>
      <c r="I341" s="8"/>
      <c r="J341" s="8"/>
      <c r="K341" s="8"/>
      <c r="L341" s="8">
        <f t="shared" ref="K341:L343" si="11">TRUNC(F341+H341+J341, 0)</f>
        <v>0</v>
      </c>
      <c r="M341" s="5" t="s">
        <v>52</v>
      </c>
      <c r="N341" s="1" t="s">
        <v>720</v>
      </c>
      <c r="O341" s="1" t="s">
        <v>52</v>
      </c>
      <c r="P341" s="1" t="s">
        <v>52</v>
      </c>
      <c r="Q341" s="1" t="s">
        <v>718</v>
      </c>
      <c r="R341" s="1" t="s">
        <v>62</v>
      </c>
      <c r="S341" s="1" t="s">
        <v>62</v>
      </c>
      <c r="T341" s="1" t="s">
        <v>63</v>
      </c>
      <c r="X341">
        <v>1</v>
      </c>
      <c r="AR341" s="1" t="s">
        <v>52</v>
      </c>
      <c r="AS341" s="1" t="s">
        <v>52</v>
      </c>
      <c r="AU341" s="1" t="s">
        <v>721</v>
      </c>
      <c r="AV341">
        <v>183</v>
      </c>
    </row>
    <row r="342" spans="1:48" ht="30" customHeight="1" x14ac:dyDescent="0.3">
      <c r="A342" s="5" t="s">
        <v>722</v>
      </c>
      <c r="B342" s="5" t="s">
        <v>719</v>
      </c>
      <c r="C342" s="5" t="s">
        <v>60</v>
      </c>
      <c r="D342" s="6">
        <v>1</v>
      </c>
      <c r="E342" s="8"/>
      <c r="F342" s="8"/>
      <c r="G342" s="8"/>
      <c r="H342" s="8"/>
      <c r="I342" s="8"/>
      <c r="J342" s="8"/>
      <c r="K342" s="8"/>
      <c r="L342" s="8">
        <f t="shared" si="11"/>
        <v>0</v>
      </c>
      <c r="M342" s="5" t="s">
        <v>52</v>
      </c>
      <c r="N342" s="1" t="s">
        <v>723</v>
      </c>
      <c r="O342" s="1" t="s">
        <v>52</v>
      </c>
      <c r="P342" s="1" t="s">
        <v>52</v>
      </c>
      <c r="Q342" s="1" t="s">
        <v>718</v>
      </c>
      <c r="R342" s="1" t="s">
        <v>62</v>
      </c>
      <c r="S342" s="1" t="s">
        <v>62</v>
      </c>
      <c r="T342" s="1" t="s">
        <v>63</v>
      </c>
      <c r="X342">
        <v>1</v>
      </c>
      <c r="AR342" s="1" t="s">
        <v>52</v>
      </c>
      <c r="AS342" s="1" t="s">
        <v>52</v>
      </c>
      <c r="AU342" s="1" t="s">
        <v>724</v>
      </c>
      <c r="AV342">
        <v>184</v>
      </c>
    </row>
    <row r="343" spans="1:48" ht="30" customHeight="1" x14ac:dyDescent="0.3">
      <c r="A343" s="5" t="s">
        <v>713</v>
      </c>
      <c r="B343" s="5" t="s">
        <v>725</v>
      </c>
      <c r="C343" s="5" t="s">
        <v>710</v>
      </c>
      <c r="D343" s="6">
        <v>1</v>
      </c>
      <c r="E343" s="8"/>
      <c r="F343" s="8"/>
      <c r="G343" s="8"/>
      <c r="H343" s="8"/>
      <c r="I343" s="8"/>
      <c r="J343" s="8"/>
      <c r="K343" s="8"/>
      <c r="L343" s="8">
        <f t="shared" si="11"/>
        <v>0</v>
      </c>
      <c r="M343" s="5" t="s">
        <v>52</v>
      </c>
      <c r="N343" s="1" t="s">
        <v>715</v>
      </c>
      <c r="O343" s="1" t="s">
        <v>52</v>
      </c>
      <c r="P343" s="1" t="s">
        <v>52</v>
      </c>
      <c r="Q343" s="1" t="s">
        <v>718</v>
      </c>
      <c r="R343" s="1" t="s">
        <v>62</v>
      </c>
      <c r="S343" s="1" t="s">
        <v>62</v>
      </c>
      <c r="T343" s="1" t="s">
        <v>62</v>
      </c>
      <c r="U343">
        <v>0</v>
      </c>
      <c r="V343">
        <v>0</v>
      </c>
      <c r="W343">
        <v>5.4000000000000003E-3</v>
      </c>
      <c r="AR343" s="1" t="s">
        <v>52</v>
      </c>
      <c r="AS343" s="1" t="s">
        <v>52</v>
      </c>
      <c r="AU343" s="1" t="s">
        <v>726</v>
      </c>
      <c r="AV343">
        <v>204</v>
      </c>
    </row>
    <row r="344" spans="1:48" ht="30" customHeight="1" x14ac:dyDescent="0.3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</row>
    <row r="345" spans="1:48" ht="30" customHeight="1" x14ac:dyDescent="0.3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</row>
    <row r="346" spans="1:48" ht="30" customHeight="1" x14ac:dyDescent="0.3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</row>
    <row r="347" spans="1:48" ht="30" customHeight="1" x14ac:dyDescent="0.3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</row>
    <row r="348" spans="1:48" ht="30" customHeight="1" x14ac:dyDescent="0.3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</row>
    <row r="349" spans="1:48" ht="30" customHeight="1" x14ac:dyDescent="0.3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</row>
    <row r="350" spans="1:48" ht="30" customHeight="1" x14ac:dyDescent="0.3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</row>
    <row r="351" spans="1:48" ht="30" customHeight="1" x14ac:dyDescent="0.3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</row>
    <row r="352" spans="1:48" ht="30" customHeight="1" x14ac:dyDescent="0.3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</row>
    <row r="353" spans="1:48" ht="30" customHeight="1" x14ac:dyDescent="0.3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</row>
    <row r="354" spans="1:48" ht="30" customHeight="1" x14ac:dyDescent="0.3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</row>
    <row r="355" spans="1:48" ht="30" customHeight="1" x14ac:dyDescent="0.3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</row>
    <row r="356" spans="1:48" ht="30" customHeight="1" x14ac:dyDescent="0.3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</row>
    <row r="357" spans="1:48" ht="30" customHeight="1" x14ac:dyDescent="0.3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</row>
    <row r="358" spans="1:48" ht="30" customHeight="1" x14ac:dyDescent="0.3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</row>
    <row r="359" spans="1:48" ht="30" customHeight="1" x14ac:dyDescent="0.3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</row>
    <row r="360" spans="1:48" ht="30" customHeight="1" x14ac:dyDescent="0.3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</row>
    <row r="361" spans="1:48" ht="30" customHeight="1" x14ac:dyDescent="0.3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</row>
    <row r="362" spans="1:48" ht="30" customHeight="1" x14ac:dyDescent="0.3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</row>
    <row r="363" spans="1:48" ht="30" customHeight="1" x14ac:dyDescent="0.3">
      <c r="A363" s="5" t="s">
        <v>183</v>
      </c>
      <c r="B363" s="6"/>
      <c r="C363" s="6"/>
      <c r="D363" s="6"/>
      <c r="E363" s="6"/>
      <c r="F363" s="8"/>
      <c r="G363" s="6"/>
      <c r="H363" s="8"/>
      <c r="I363" s="6"/>
      <c r="J363" s="8"/>
      <c r="K363" s="6"/>
      <c r="L363" s="8">
        <f>SUM(L341:L362)</f>
        <v>0</v>
      </c>
      <c r="M363" s="6"/>
      <c r="N363" t="s">
        <v>184</v>
      </c>
    </row>
    <row r="364" spans="1:48" ht="30" customHeight="1" x14ac:dyDescent="0.3">
      <c r="A364" s="5" t="s">
        <v>730</v>
      </c>
      <c r="B364" s="5" t="s">
        <v>52</v>
      </c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Q364" s="1" t="s">
        <v>731</v>
      </c>
    </row>
    <row r="365" spans="1:48" ht="30" customHeight="1" x14ac:dyDescent="0.3">
      <c r="A365" s="5" t="s">
        <v>204</v>
      </c>
      <c r="B365" s="5" t="s">
        <v>52</v>
      </c>
      <c r="C365" s="5" t="s">
        <v>205</v>
      </c>
      <c r="D365" s="6">
        <v>1</v>
      </c>
      <c r="E365" s="8"/>
      <c r="F365" s="8"/>
      <c r="G365" s="8"/>
      <c r="H365" s="8"/>
      <c r="I365" s="8"/>
      <c r="J365" s="8"/>
      <c r="K365" s="8"/>
      <c r="L365" s="8">
        <f t="shared" ref="K365:L367" si="12">TRUNC(F365+H365+J365, 0)</f>
        <v>0</v>
      </c>
      <c r="M365" s="5" t="s">
        <v>52</v>
      </c>
      <c r="N365" s="1" t="s">
        <v>732</v>
      </c>
      <c r="O365" s="1" t="s">
        <v>52</v>
      </c>
      <c r="P365" s="1" t="s">
        <v>52</v>
      </c>
      <c r="Q365" s="1" t="s">
        <v>731</v>
      </c>
      <c r="R365" s="1" t="s">
        <v>62</v>
      </c>
      <c r="S365" s="1" t="s">
        <v>62</v>
      </c>
      <c r="T365" s="1" t="s">
        <v>63</v>
      </c>
      <c r="AR365" s="1" t="s">
        <v>52</v>
      </c>
      <c r="AS365" s="1" t="s">
        <v>52</v>
      </c>
      <c r="AU365" s="1" t="s">
        <v>733</v>
      </c>
      <c r="AV365">
        <v>187</v>
      </c>
    </row>
    <row r="366" spans="1:48" ht="30" customHeight="1" x14ac:dyDescent="0.3">
      <c r="A366" s="5" t="s">
        <v>209</v>
      </c>
      <c r="B366" s="5" t="s">
        <v>52</v>
      </c>
      <c r="C366" s="5" t="s">
        <v>205</v>
      </c>
      <c r="D366" s="6">
        <v>1</v>
      </c>
      <c r="E366" s="8"/>
      <c r="F366" s="8"/>
      <c r="G366" s="8"/>
      <c r="H366" s="8"/>
      <c r="I366" s="8"/>
      <c r="J366" s="8"/>
      <c r="K366" s="8"/>
      <c r="L366" s="8">
        <f t="shared" si="12"/>
        <v>0</v>
      </c>
      <c r="M366" s="5" t="s">
        <v>52</v>
      </c>
      <c r="N366" s="1" t="s">
        <v>734</v>
      </c>
      <c r="O366" s="1" t="s">
        <v>52</v>
      </c>
      <c r="P366" s="1" t="s">
        <v>52</v>
      </c>
      <c r="Q366" s="1" t="s">
        <v>731</v>
      </c>
      <c r="R366" s="1" t="s">
        <v>62</v>
      </c>
      <c r="S366" s="1" t="s">
        <v>62</v>
      </c>
      <c r="T366" s="1" t="s">
        <v>63</v>
      </c>
      <c r="AR366" s="1" t="s">
        <v>52</v>
      </c>
      <c r="AS366" s="1" t="s">
        <v>52</v>
      </c>
      <c r="AU366" s="1" t="s">
        <v>735</v>
      </c>
      <c r="AV366">
        <v>188</v>
      </c>
    </row>
    <row r="367" spans="1:48" ht="30" customHeight="1" x14ac:dyDescent="0.3">
      <c r="A367" s="5" t="s">
        <v>713</v>
      </c>
      <c r="B367" s="5" t="s">
        <v>736</v>
      </c>
      <c r="C367" s="5" t="s">
        <v>710</v>
      </c>
      <c r="D367" s="6">
        <v>1</v>
      </c>
      <c r="E367" s="8"/>
      <c r="F367" s="8"/>
      <c r="G367" s="8"/>
      <c r="H367" s="8"/>
      <c r="I367" s="8"/>
      <c r="J367" s="8"/>
      <c r="K367" s="8"/>
      <c r="L367" s="8">
        <f t="shared" si="12"/>
        <v>0</v>
      </c>
      <c r="M367" s="5" t="s">
        <v>52</v>
      </c>
      <c r="N367" s="1" t="s">
        <v>715</v>
      </c>
      <c r="O367" s="1" t="s">
        <v>52</v>
      </c>
      <c r="P367" s="1" t="s">
        <v>52</v>
      </c>
      <c r="Q367" s="1" t="s">
        <v>731</v>
      </c>
      <c r="R367" s="1" t="s">
        <v>62</v>
      </c>
      <c r="S367" s="1" t="s">
        <v>62</v>
      </c>
      <c r="T367" s="1" t="s">
        <v>62</v>
      </c>
      <c r="AR367" s="1" t="s">
        <v>52</v>
      </c>
      <c r="AS367" s="1" t="s">
        <v>52</v>
      </c>
      <c r="AU367" s="1" t="s">
        <v>737</v>
      </c>
      <c r="AV367">
        <v>205</v>
      </c>
    </row>
    <row r="368" spans="1:48" ht="30" customHeight="1" x14ac:dyDescent="0.3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</row>
    <row r="369" spans="1:13" ht="30" customHeight="1" x14ac:dyDescent="0.3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</row>
    <row r="370" spans="1:13" ht="30" customHeight="1" x14ac:dyDescent="0.3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</row>
    <row r="371" spans="1:13" ht="30" customHeight="1" x14ac:dyDescent="0.3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</row>
    <row r="372" spans="1:13" ht="30" customHeight="1" x14ac:dyDescent="0.3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</row>
    <row r="373" spans="1:13" ht="30" customHeight="1" x14ac:dyDescent="0.3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</row>
    <row r="374" spans="1:13" ht="30" customHeight="1" x14ac:dyDescent="0.3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</row>
    <row r="375" spans="1:13" ht="30" customHeight="1" x14ac:dyDescent="0.3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</row>
    <row r="376" spans="1:13" ht="30" customHeight="1" x14ac:dyDescent="0.3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</row>
    <row r="377" spans="1:13" ht="30" customHeight="1" x14ac:dyDescent="0.3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</row>
    <row r="378" spans="1:13" ht="30" customHeight="1" x14ac:dyDescent="0.3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</row>
    <row r="379" spans="1:13" ht="30" customHeight="1" x14ac:dyDescent="0.3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</row>
    <row r="380" spans="1:13" ht="30" customHeight="1" x14ac:dyDescent="0.3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</row>
    <row r="381" spans="1:13" ht="30" customHeight="1" x14ac:dyDescent="0.3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</row>
    <row r="382" spans="1:13" ht="30" customHeight="1" x14ac:dyDescent="0.3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</row>
    <row r="383" spans="1:13" ht="30" customHeight="1" x14ac:dyDescent="0.3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</row>
    <row r="384" spans="1:13" ht="30" customHeight="1" x14ac:dyDescent="0.3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</row>
    <row r="385" spans="1:48" ht="30" customHeight="1" x14ac:dyDescent="0.3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</row>
    <row r="386" spans="1:48" ht="30" customHeight="1" x14ac:dyDescent="0.3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</row>
    <row r="387" spans="1:48" ht="30" customHeight="1" x14ac:dyDescent="0.3">
      <c r="A387" s="5" t="s">
        <v>183</v>
      </c>
      <c r="B387" s="6"/>
      <c r="C387" s="6"/>
      <c r="D387" s="6"/>
      <c r="E387" s="6"/>
      <c r="F387" s="8"/>
      <c r="G387" s="6"/>
      <c r="H387" s="8"/>
      <c r="I387" s="6"/>
      <c r="J387" s="8"/>
      <c r="K387" s="6"/>
      <c r="L387" s="8">
        <f>SUM(L365:L386)</f>
        <v>0</v>
      </c>
      <c r="M387" s="6"/>
      <c r="N387" t="s">
        <v>184</v>
      </c>
    </row>
    <row r="388" spans="1:48" ht="30" customHeight="1" x14ac:dyDescent="0.3">
      <c r="A388" s="5" t="s">
        <v>738</v>
      </c>
      <c r="B388" s="5" t="s">
        <v>52</v>
      </c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Q388" s="1" t="s">
        <v>739</v>
      </c>
    </row>
    <row r="389" spans="1:48" ht="30" customHeight="1" x14ac:dyDescent="0.3">
      <c r="A389" s="5" t="s">
        <v>740</v>
      </c>
      <c r="B389" s="5" t="s">
        <v>741</v>
      </c>
      <c r="C389" s="5" t="s">
        <v>60</v>
      </c>
      <c r="D389" s="6">
        <v>50</v>
      </c>
      <c r="E389" s="8"/>
      <c r="F389" s="8"/>
      <c r="G389" s="8"/>
      <c r="H389" s="8"/>
      <c r="I389" s="8"/>
      <c r="J389" s="8"/>
      <c r="K389" s="8"/>
      <c r="L389" s="8">
        <f t="shared" ref="K389:L393" si="13">TRUNC(F389+H389+J389, 0)</f>
        <v>0</v>
      </c>
      <c r="M389" s="5" t="s">
        <v>52</v>
      </c>
      <c r="N389" s="1" t="s">
        <v>742</v>
      </c>
      <c r="O389" s="1" t="s">
        <v>52</v>
      </c>
      <c r="P389" s="1" t="s">
        <v>52</v>
      </c>
      <c r="Q389" s="1" t="s">
        <v>739</v>
      </c>
      <c r="R389" s="1" t="s">
        <v>62</v>
      </c>
      <c r="S389" s="1" t="s">
        <v>62</v>
      </c>
      <c r="T389" s="1" t="s">
        <v>63</v>
      </c>
      <c r="X389">
        <v>1</v>
      </c>
      <c r="AR389" s="1" t="s">
        <v>52</v>
      </c>
      <c r="AS389" s="1" t="s">
        <v>52</v>
      </c>
      <c r="AU389" s="1" t="s">
        <v>743</v>
      </c>
      <c r="AV389">
        <v>190</v>
      </c>
    </row>
    <row r="390" spans="1:48" ht="30" customHeight="1" x14ac:dyDescent="0.3">
      <c r="A390" s="5" t="s">
        <v>744</v>
      </c>
      <c r="B390" s="5" t="s">
        <v>745</v>
      </c>
      <c r="C390" s="5" t="s">
        <v>60</v>
      </c>
      <c r="D390" s="6">
        <v>2</v>
      </c>
      <c r="E390" s="8"/>
      <c r="F390" s="8"/>
      <c r="G390" s="8"/>
      <c r="H390" s="8"/>
      <c r="I390" s="8"/>
      <c r="J390" s="8"/>
      <c r="K390" s="8"/>
      <c r="L390" s="8">
        <f t="shared" si="13"/>
        <v>0</v>
      </c>
      <c r="M390" s="5" t="s">
        <v>52</v>
      </c>
      <c r="N390" s="1" t="s">
        <v>746</v>
      </c>
      <c r="O390" s="1" t="s">
        <v>52</v>
      </c>
      <c r="P390" s="1" t="s">
        <v>52</v>
      </c>
      <c r="Q390" s="1" t="s">
        <v>739</v>
      </c>
      <c r="R390" s="1" t="s">
        <v>62</v>
      </c>
      <c r="S390" s="1" t="s">
        <v>62</v>
      </c>
      <c r="T390" s="1" t="s">
        <v>63</v>
      </c>
      <c r="X390">
        <v>1</v>
      </c>
      <c r="AR390" s="1" t="s">
        <v>52</v>
      </c>
      <c r="AS390" s="1" t="s">
        <v>52</v>
      </c>
      <c r="AU390" s="1" t="s">
        <v>747</v>
      </c>
      <c r="AV390">
        <v>191</v>
      </c>
    </row>
    <row r="391" spans="1:48" ht="30" customHeight="1" x14ac:dyDescent="0.3">
      <c r="A391" s="5" t="s">
        <v>748</v>
      </c>
      <c r="B391" s="5" t="s">
        <v>749</v>
      </c>
      <c r="C391" s="5" t="s">
        <v>60</v>
      </c>
      <c r="D391" s="6">
        <v>10</v>
      </c>
      <c r="E391" s="8"/>
      <c r="F391" s="8"/>
      <c r="G391" s="8"/>
      <c r="H391" s="8"/>
      <c r="I391" s="8"/>
      <c r="J391" s="8"/>
      <c r="K391" s="8"/>
      <c r="L391" s="8">
        <f t="shared" si="13"/>
        <v>0</v>
      </c>
      <c r="M391" s="5" t="s">
        <v>52</v>
      </c>
      <c r="N391" s="1" t="s">
        <v>750</v>
      </c>
      <c r="O391" s="1" t="s">
        <v>52</v>
      </c>
      <c r="P391" s="1" t="s">
        <v>52</v>
      </c>
      <c r="Q391" s="1" t="s">
        <v>739</v>
      </c>
      <c r="R391" s="1" t="s">
        <v>62</v>
      </c>
      <c r="S391" s="1" t="s">
        <v>62</v>
      </c>
      <c r="T391" s="1" t="s">
        <v>63</v>
      </c>
      <c r="X391">
        <v>1</v>
      </c>
      <c r="AR391" s="1" t="s">
        <v>52</v>
      </c>
      <c r="AS391" s="1" t="s">
        <v>52</v>
      </c>
      <c r="AU391" s="1" t="s">
        <v>751</v>
      </c>
      <c r="AV391">
        <v>192</v>
      </c>
    </row>
    <row r="392" spans="1:48" ht="30" customHeight="1" x14ac:dyDescent="0.3">
      <c r="A392" s="5" t="s">
        <v>752</v>
      </c>
      <c r="B392" s="5" t="s">
        <v>753</v>
      </c>
      <c r="C392" s="5" t="s">
        <v>60</v>
      </c>
      <c r="D392" s="6">
        <v>6</v>
      </c>
      <c r="E392" s="8"/>
      <c r="F392" s="8"/>
      <c r="G392" s="8"/>
      <c r="H392" s="8"/>
      <c r="I392" s="8"/>
      <c r="J392" s="8"/>
      <c r="K392" s="8"/>
      <c r="L392" s="8">
        <f t="shared" si="13"/>
        <v>0</v>
      </c>
      <c r="M392" s="5" t="s">
        <v>52</v>
      </c>
      <c r="N392" s="1" t="s">
        <v>754</v>
      </c>
      <c r="O392" s="1" t="s">
        <v>52</v>
      </c>
      <c r="P392" s="1" t="s">
        <v>52</v>
      </c>
      <c r="Q392" s="1" t="s">
        <v>739</v>
      </c>
      <c r="R392" s="1" t="s">
        <v>62</v>
      </c>
      <c r="S392" s="1" t="s">
        <v>62</v>
      </c>
      <c r="T392" s="1" t="s">
        <v>63</v>
      </c>
      <c r="X392">
        <v>1</v>
      </c>
      <c r="AR392" s="1" t="s">
        <v>52</v>
      </c>
      <c r="AS392" s="1" t="s">
        <v>52</v>
      </c>
      <c r="AU392" s="1" t="s">
        <v>755</v>
      </c>
      <c r="AV392">
        <v>193</v>
      </c>
    </row>
    <row r="393" spans="1:48" ht="30" customHeight="1" x14ac:dyDescent="0.3">
      <c r="A393" s="5" t="s">
        <v>713</v>
      </c>
      <c r="B393" s="5" t="s">
        <v>725</v>
      </c>
      <c r="C393" s="5" t="s">
        <v>710</v>
      </c>
      <c r="D393" s="6">
        <v>1</v>
      </c>
      <c r="E393" s="8"/>
      <c r="F393" s="8"/>
      <c r="G393" s="8"/>
      <c r="H393" s="8"/>
      <c r="I393" s="8"/>
      <c r="J393" s="8"/>
      <c r="K393" s="8"/>
      <c r="L393" s="8">
        <f t="shared" si="13"/>
        <v>0</v>
      </c>
      <c r="M393" s="5" t="s">
        <v>52</v>
      </c>
      <c r="N393" s="1" t="s">
        <v>715</v>
      </c>
      <c r="O393" s="1" t="s">
        <v>52</v>
      </c>
      <c r="P393" s="1" t="s">
        <v>52</v>
      </c>
      <c r="Q393" s="1" t="s">
        <v>739</v>
      </c>
      <c r="R393" s="1" t="s">
        <v>62</v>
      </c>
      <c r="S393" s="1" t="s">
        <v>62</v>
      </c>
      <c r="T393" s="1" t="s">
        <v>62</v>
      </c>
      <c r="U393">
        <v>0</v>
      </c>
      <c r="V393">
        <v>0</v>
      </c>
      <c r="W393">
        <v>5.4000000000000003E-3</v>
      </c>
      <c r="AR393" s="1" t="s">
        <v>52</v>
      </c>
      <c r="AS393" s="1" t="s">
        <v>52</v>
      </c>
      <c r="AU393" s="1" t="s">
        <v>756</v>
      </c>
      <c r="AV393">
        <v>206</v>
      </c>
    </row>
    <row r="394" spans="1:48" ht="30" customHeight="1" x14ac:dyDescent="0.3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</row>
    <row r="395" spans="1:48" ht="30" customHeight="1" x14ac:dyDescent="0.3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</row>
    <row r="396" spans="1:48" ht="30" customHeight="1" x14ac:dyDescent="0.3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</row>
    <row r="397" spans="1:48" ht="30" customHeight="1" x14ac:dyDescent="0.3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</row>
    <row r="398" spans="1:48" ht="30" customHeight="1" x14ac:dyDescent="0.3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</row>
    <row r="399" spans="1:48" ht="30" customHeight="1" x14ac:dyDescent="0.3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</row>
    <row r="400" spans="1:48" ht="30" customHeight="1" x14ac:dyDescent="0.3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</row>
    <row r="401" spans="1:48" ht="30" customHeight="1" x14ac:dyDescent="0.3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</row>
    <row r="402" spans="1:48" ht="30" customHeight="1" x14ac:dyDescent="0.3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</row>
    <row r="403" spans="1:48" ht="30" customHeight="1" x14ac:dyDescent="0.3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</row>
    <row r="404" spans="1:48" ht="30" customHeight="1" x14ac:dyDescent="0.3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</row>
    <row r="405" spans="1:48" ht="30" customHeight="1" x14ac:dyDescent="0.3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</row>
    <row r="406" spans="1:48" ht="30" customHeight="1" x14ac:dyDescent="0.3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</row>
    <row r="407" spans="1:48" ht="30" customHeight="1" x14ac:dyDescent="0.3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</row>
    <row r="408" spans="1:48" ht="30" customHeight="1" x14ac:dyDescent="0.3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</row>
    <row r="409" spans="1:48" ht="30" customHeight="1" x14ac:dyDescent="0.3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</row>
    <row r="410" spans="1:48" ht="30" customHeight="1" x14ac:dyDescent="0.3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</row>
    <row r="411" spans="1:48" ht="30" customHeight="1" x14ac:dyDescent="0.3">
      <c r="A411" s="5" t="s">
        <v>183</v>
      </c>
      <c r="B411" s="6"/>
      <c r="C411" s="6"/>
      <c r="D411" s="6"/>
      <c r="E411" s="6"/>
      <c r="F411" s="8"/>
      <c r="G411" s="6"/>
      <c r="H411" s="8"/>
      <c r="I411" s="6"/>
      <c r="J411" s="8"/>
      <c r="K411" s="6"/>
      <c r="L411" s="8">
        <f>SUM(L389:L410)</f>
        <v>0</v>
      </c>
      <c r="M411" s="6"/>
      <c r="N411" t="s">
        <v>184</v>
      </c>
    </row>
    <row r="412" spans="1:48" ht="30" customHeight="1" x14ac:dyDescent="0.3">
      <c r="A412" s="5" t="s">
        <v>757</v>
      </c>
      <c r="B412" s="5" t="s">
        <v>52</v>
      </c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Q412" s="1" t="s">
        <v>758</v>
      </c>
    </row>
    <row r="413" spans="1:48" ht="30" customHeight="1" x14ac:dyDescent="0.3">
      <c r="A413" s="5" t="s">
        <v>759</v>
      </c>
      <c r="B413" s="5" t="s">
        <v>760</v>
      </c>
      <c r="C413" s="5" t="s">
        <v>656</v>
      </c>
      <c r="D413" s="6">
        <v>8</v>
      </c>
      <c r="E413" s="8"/>
      <c r="F413" s="8"/>
      <c r="G413" s="8"/>
      <c r="H413" s="8"/>
      <c r="I413" s="8"/>
      <c r="J413" s="8"/>
      <c r="K413" s="8"/>
      <c r="L413" s="8">
        <f t="shared" ref="K413:L415" si="14">TRUNC(F413+H413+J413, 0)</f>
        <v>0</v>
      </c>
      <c r="M413" s="5" t="s">
        <v>52</v>
      </c>
      <c r="N413" s="1" t="s">
        <v>761</v>
      </c>
      <c r="O413" s="1" t="s">
        <v>52</v>
      </c>
      <c r="P413" s="1" t="s">
        <v>52</v>
      </c>
      <c r="Q413" s="1" t="s">
        <v>758</v>
      </c>
      <c r="R413" s="1" t="s">
        <v>62</v>
      </c>
      <c r="S413" s="1" t="s">
        <v>62</v>
      </c>
      <c r="T413" s="1" t="s">
        <v>63</v>
      </c>
      <c r="X413">
        <v>1</v>
      </c>
      <c r="AR413" s="1" t="s">
        <v>52</v>
      </c>
      <c r="AS413" s="1" t="s">
        <v>52</v>
      </c>
      <c r="AU413" s="1" t="s">
        <v>762</v>
      </c>
      <c r="AV413">
        <v>195</v>
      </c>
    </row>
    <row r="414" spans="1:48" ht="30" customHeight="1" x14ac:dyDescent="0.3">
      <c r="A414" s="5" t="s">
        <v>763</v>
      </c>
      <c r="B414" s="5" t="s">
        <v>764</v>
      </c>
      <c r="C414" s="5" t="s">
        <v>656</v>
      </c>
      <c r="D414" s="6">
        <v>8</v>
      </c>
      <c r="E414" s="8"/>
      <c r="F414" s="8"/>
      <c r="G414" s="8"/>
      <c r="H414" s="8"/>
      <c r="I414" s="8"/>
      <c r="J414" s="8"/>
      <c r="K414" s="8"/>
      <c r="L414" s="8">
        <f t="shared" si="14"/>
        <v>0</v>
      </c>
      <c r="M414" s="5" t="s">
        <v>52</v>
      </c>
      <c r="N414" s="1" t="s">
        <v>765</v>
      </c>
      <c r="O414" s="1" t="s">
        <v>52</v>
      </c>
      <c r="P414" s="1" t="s">
        <v>52</v>
      </c>
      <c r="Q414" s="1" t="s">
        <v>758</v>
      </c>
      <c r="R414" s="1" t="s">
        <v>62</v>
      </c>
      <c r="S414" s="1" t="s">
        <v>62</v>
      </c>
      <c r="T414" s="1" t="s">
        <v>63</v>
      </c>
      <c r="X414">
        <v>1</v>
      </c>
      <c r="AR414" s="1" t="s">
        <v>52</v>
      </c>
      <c r="AS414" s="1" t="s">
        <v>52</v>
      </c>
      <c r="AU414" s="1" t="s">
        <v>766</v>
      </c>
      <c r="AV414">
        <v>196</v>
      </c>
    </row>
    <row r="415" spans="1:48" ht="30" customHeight="1" x14ac:dyDescent="0.3">
      <c r="A415" s="5" t="s">
        <v>713</v>
      </c>
      <c r="B415" s="5" t="s">
        <v>725</v>
      </c>
      <c r="C415" s="5" t="s">
        <v>710</v>
      </c>
      <c r="D415" s="6">
        <v>1</v>
      </c>
      <c r="E415" s="8"/>
      <c r="F415" s="8"/>
      <c r="G415" s="8"/>
      <c r="H415" s="8"/>
      <c r="I415" s="8"/>
      <c r="J415" s="8"/>
      <c r="K415" s="8"/>
      <c r="L415" s="8">
        <f t="shared" si="14"/>
        <v>0</v>
      </c>
      <c r="M415" s="5" t="s">
        <v>52</v>
      </c>
      <c r="N415" s="1" t="s">
        <v>715</v>
      </c>
      <c r="O415" s="1" t="s">
        <v>52</v>
      </c>
      <c r="P415" s="1" t="s">
        <v>52</v>
      </c>
      <c r="Q415" s="1" t="s">
        <v>758</v>
      </c>
      <c r="R415" s="1" t="s">
        <v>62</v>
      </c>
      <c r="S415" s="1" t="s">
        <v>62</v>
      </c>
      <c r="T415" s="1" t="s">
        <v>62</v>
      </c>
      <c r="U415">
        <v>0</v>
      </c>
      <c r="V415">
        <v>0</v>
      </c>
      <c r="W415">
        <v>5.4000000000000003E-3</v>
      </c>
      <c r="AR415" s="1" t="s">
        <v>52</v>
      </c>
      <c r="AS415" s="1" t="s">
        <v>52</v>
      </c>
      <c r="AU415" s="1" t="s">
        <v>767</v>
      </c>
      <c r="AV415">
        <v>207</v>
      </c>
    </row>
    <row r="416" spans="1:48" ht="30" customHeight="1" x14ac:dyDescent="0.3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</row>
    <row r="417" spans="1:13" ht="30" customHeight="1" x14ac:dyDescent="0.3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</row>
    <row r="418" spans="1:13" ht="30" customHeight="1" x14ac:dyDescent="0.3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</row>
    <row r="419" spans="1:13" ht="30" customHeight="1" x14ac:dyDescent="0.3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</row>
    <row r="420" spans="1:13" ht="30" customHeight="1" x14ac:dyDescent="0.3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</row>
    <row r="421" spans="1:13" ht="30" customHeight="1" x14ac:dyDescent="0.3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</row>
    <row r="422" spans="1:13" ht="30" customHeight="1" x14ac:dyDescent="0.3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</row>
    <row r="423" spans="1:13" ht="30" customHeight="1" x14ac:dyDescent="0.3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</row>
    <row r="424" spans="1:13" ht="30" customHeight="1" x14ac:dyDescent="0.3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</row>
    <row r="425" spans="1:13" ht="30" customHeight="1" x14ac:dyDescent="0.3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</row>
    <row r="426" spans="1:13" ht="30" customHeight="1" x14ac:dyDescent="0.3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</row>
    <row r="427" spans="1:13" ht="30" customHeight="1" x14ac:dyDescent="0.3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</row>
    <row r="428" spans="1:13" ht="30" customHeight="1" x14ac:dyDescent="0.3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</row>
    <row r="429" spans="1:13" ht="30" customHeight="1" x14ac:dyDescent="0.3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</row>
    <row r="430" spans="1:13" ht="30" customHeight="1" x14ac:dyDescent="0.3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</row>
    <row r="431" spans="1:13" ht="30" customHeight="1" x14ac:dyDescent="0.3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</row>
    <row r="432" spans="1:13" ht="30" customHeight="1" x14ac:dyDescent="0.3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</row>
    <row r="433" spans="1:48" ht="30" customHeight="1" x14ac:dyDescent="0.3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</row>
    <row r="434" spans="1:48" ht="30" customHeight="1" x14ac:dyDescent="0.3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</row>
    <row r="435" spans="1:48" ht="30" customHeight="1" x14ac:dyDescent="0.3">
      <c r="A435" s="5" t="s">
        <v>183</v>
      </c>
      <c r="B435" s="6"/>
      <c r="C435" s="6"/>
      <c r="D435" s="6"/>
      <c r="E435" s="6"/>
      <c r="F435" s="8"/>
      <c r="G435" s="6"/>
      <c r="H435" s="8"/>
      <c r="I435" s="6"/>
      <c r="J435" s="8"/>
      <c r="K435" s="6"/>
      <c r="L435" s="8">
        <f>SUM(L413:L434)</f>
        <v>0</v>
      </c>
      <c r="M435" s="6"/>
      <c r="N435" t="s">
        <v>184</v>
      </c>
    </row>
    <row r="436" spans="1:48" ht="30" customHeight="1" x14ac:dyDescent="0.3">
      <c r="A436" s="5" t="s">
        <v>771</v>
      </c>
      <c r="B436" s="5" t="s">
        <v>52</v>
      </c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Q436" s="1" t="s">
        <v>772</v>
      </c>
    </row>
    <row r="437" spans="1:48" ht="30" customHeight="1" x14ac:dyDescent="0.3">
      <c r="A437" s="5" t="s">
        <v>773</v>
      </c>
      <c r="B437" s="5" t="s">
        <v>774</v>
      </c>
      <c r="C437" s="5" t="s">
        <v>710</v>
      </c>
      <c r="D437" s="6">
        <v>1</v>
      </c>
      <c r="E437" s="8"/>
      <c r="F437" s="8"/>
      <c r="G437" s="8"/>
      <c r="H437" s="8"/>
      <c r="I437" s="8"/>
      <c r="J437" s="8"/>
      <c r="K437" s="8"/>
      <c r="L437" s="8">
        <f>TRUNC(F437+H437+J437, 0)</f>
        <v>0</v>
      </c>
      <c r="M437" s="5" t="s">
        <v>52</v>
      </c>
      <c r="N437" s="1" t="s">
        <v>775</v>
      </c>
      <c r="O437" s="1" t="s">
        <v>52</v>
      </c>
      <c r="P437" s="1" t="s">
        <v>52</v>
      </c>
      <c r="Q437" s="1" t="s">
        <v>772</v>
      </c>
      <c r="R437" s="1" t="s">
        <v>62</v>
      </c>
      <c r="S437" s="1" t="s">
        <v>62</v>
      </c>
      <c r="T437" s="1" t="s">
        <v>63</v>
      </c>
      <c r="AR437" s="1" t="s">
        <v>52</v>
      </c>
      <c r="AS437" s="1" t="s">
        <v>52</v>
      </c>
      <c r="AU437" s="1" t="s">
        <v>776</v>
      </c>
      <c r="AV437">
        <v>199</v>
      </c>
    </row>
    <row r="438" spans="1:48" ht="30" customHeight="1" x14ac:dyDescent="0.3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</row>
    <row r="439" spans="1:48" ht="30" customHeight="1" x14ac:dyDescent="0.3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</row>
    <row r="440" spans="1:48" ht="30" customHeight="1" x14ac:dyDescent="0.3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</row>
    <row r="441" spans="1:48" ht="30" customHeight="1" x14ac:dyDescent="0.3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</row>
    <row r="442" spans="1:48" ht="30" customHeight="1" x14ac:dyDescent="0.3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</row>
    <row r="443" spans="1:48" ht="30" customHeight="1" x14ac:dyDescent="0.3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</row>
    <row r="444" spans="1:48" ht="30" customHeight="1" x14ac:dyDescent="0.3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</row>
    <row r="445" spans="1:48" ht="30" customHeight="1" x14ac:dyDescent="0.3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</row>
    <row r="446" spans="1:48" ht="30" customHeight="1" x14ac:dyDescent="0.3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</row>
    <row r="447" spans="1:48" ht="30" customHeight="1" x14ac:dyDescent="0.3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</row>
    <row r="448" spans="1:48" ht="30" customHeight="1" x14ac:dyDescent="0.3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</row>
    <row r="449" spans="1:48" ht="30" customHeight="1" x14ac:dyDescent="0.3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</row>
    <row r="450" spans="1:48" ht="30" customHeight="1" x14ac:dyDescent="0.3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</row>
    <row r="451" spans="1:48" ht="30" customHeight="1" x14ac:dyDescent="0.3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</row>
    <row r="452" spans="1:48" ht="30" customHeight="1" x14ac:dyDescent="0.3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</row>
    <row r="453" spans="1:48" ht="30" customHeight="1" x14ac:dyDescent="0.3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</row>
    <row r="454" spans="1:48" ht="30" customHeight="1" x14ac:dyDescent="0.3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</row>
    <row r="455" spans="1:48" ht="30" customHeight="1" x14ac:dyDescent="0.3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</row>
    <row r="456" spans="1:48" ht="30" customHeight="1" x14ac:dyDescent="0.3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</row>
    <row r="457" spans="1:48" ht="30" customHeight="1" x14ac:dyDescent="0.3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</row>
    <row r="458" spans="1:48" ht="30" customHeight="1" x14ac:dyDescent="0.3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</row>
    <row r="459" spans="1:48" ht="30" customHeight="1" x14ac:dyDescent="0.3">
      <c r="A459" s="5" t="s">
        <v>183</v>
      </c>
      <c r="B459" s="6"/>
      <c r="C459" s="6"/>
      <c r="D459" s="6"/>
      <c r="E459" s="6"/>
      <c r="F459" s="8"/>
      <c r="G459" s="6"/>
      <c r="H459" s="8"/>
      <c r="I459" s="6"/>
      <c r="J459" s="8"/>
      <c r="K459" s="6"/>
      <c r="L459" s="8">
        <f>SUM(L437:L458)</f>
        <v>0</v>
      </c>
      <c r="M459" s="6"/>
      <c r="N459" t="s">
        <v>184</v>
      </c>
    </row>
    <row r="460" spans="1:48" ht="30" customHeight="1" x14ac:dyDescent="0.3">
      <c r="A460" s="5" t="s">
        <v>777</v>
      </c>
      <c r="B460" s="5" t="s">
        <v>52</v>
      </c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Q460" s="1" t="s">
        <v>778</v>
      </c>
    </row>
    <row r="461" spans="1:48" ht="30" customHeight="1" x14ac:dyDescent="0.3">
      <c r="A461" s="5" t="s">
        <v>779</v>
      </c>
      <c r="B461" s="5" t="s">
        <v>780</v>
      </c>
      <c r="C461" s="5" t="s">
        <v>710</v>
      </c>
      <c r="D461" s="6">
        <v>1</v>
      </c>
      <c r="E461" s="8"/>
      <c r="F461" s="8"/>
      <c r="G461" s="8"/>
      <c r="H461" s="8"/>
      <c r="I461" s="8"/>
      <c r="J461" s="8"/>
      <c r="K461" s="8"/>
      <c r="L461" s="8">
        <f>TRUNC(F461+H461+J461, 0)</f>
        <v>0</v>
      </c>
      <c r="M461" s="5" t="s">
        <v>52</v>
      </c>
      <c r="N461" s="1" t="s">
        <v>781</v>
      </c>
      <c r="O461" s="1" t="s">
        <v>52</v>
      </c>
      <c r="P461" s="1" t="s">
        <v>52</v>
      </c>
      <c r="Q461" s="1" t="s">
        <v>778</v>
      </c>
      <c r="R461" s="1" t="s">
        <v>62</v>
      </c>
      <c r="S461" s="1" t="s">
        <v>62</v>
      </c>
      <c r="T461" s="1" t="s">
        <v>63</v>
      </c>
      <c r="AR461" s="1" t="s">
        <v>52</v>
      </c>
      <c r="AS461" s="1" t="s">
        <v>52</v>
      </c>
      <c r="AU461" s="1" t="s">
        <v>782</v>
      </c>
      <c r="AV461">
        <v>201</v>
      </c>
    </row>
    <row r="462" spans="1:48" ht="30" customHeight="1" x14ac:dyDescent="0.3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</row>
    <row r="463" spans="1:48" ht="30" customHeight="1" x14ac:dyDescent="0.3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</row>
    <row r="464" spans="1:48" ht="30" customHeight="1" x14ac:dyDescent="0.3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</row>
    <row r="465" spans="1:13" ht="30" customHeight="1" x14ac:dyDescent="0.3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</row>
    <row r="466" spans="1:13" ht="30" customHeight="1" x14ac:dyDescent="0.3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</row>
    <row r="467" spans="1:13" ht="30" customHeight="1" x14ac:dyDescent="0.3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</row>
    <row r="468" spans="1:13" ht="30" customHeight="1" x14ac:dyDescent="0.3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</row>
    <row r="469" spans="1:13" ht="30" customHeight="1" x14ac:dyDescent="0.3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</row>
    <row r="470" spans="1:13" ht="30" customHeight="1" x14ac:dyDescent="0.3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</row>
    <row r="471" spans="1:13" ht="30" customHeight="1" x14ac:dyDescent="0.3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</row>
    <row r="472" spans="1:13" ht="30" customHeight="1" x14ac:dyDescent="0.3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</row>
    <row r="473" spans="1:13" ht="30" customHeight="1" x14ac:dyDescent="0.3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</row>
    <row r="474" spans="1:13" ht="30" customHeight="1" x14ac:dyDescent="0.3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</row>
    <row r="475" spans="1:13" ht="30" customHeight="1" x14ac:dyDescent="0.3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</row>
    <row r="476" spans="1:13" ht="30" customHeight="1" x14ac:dyDescent="0.3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</row>
    <row r="477" spans="1:13" ht="30" customHeight="1" x14ac:dyDescent="0.3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</row>
    <row r="478" spans="1:13" ht="30" customHeight="1" x14ac:dyDescent="0.3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</row>
    <row r="479" spans="1:13" ht="30" customHeight="1" x14ac:dyDescent="0.3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</row>
    <row r="480" spans="1:13" ht="30" customHeight="1" x14ac:dyDescent="0.3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</row>
    <row r="481" spans="1:48" ht="30" customHeight="1" x14ac:dyDescent="0.3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</row>
    <row r="482" spans="1:48" ht="30" customHeight="1" x14ac:dyDescent="0.3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</row>
    <row r="483" spans="1:48" ht="30" customHeight="1" x14ac:dyDescent="0.3">
      <c r="A483" s="5" t="s">
        <v>183</v>
      </c>
      <c r="B483" s="6"/>
      <c r="C483" s="6"/>
      <c r="D483" s="6"/>
      <c r="E483" s="6"/>
      <c r="F483" s="8"/>
      <c r="G483" s="6"/>
      <c r="H483" s="8"/>
      <c r="I483" s="6"/>
      <c r="J483" s="8"/>
      <c r="K483" s="6"/>
      <c r="L483" s="8">
        <f>SUM(L461:L482)</f>
        <v>0</v>
      </c>
      <c r="M483" s="6"/>
      <c r="N483" t="s">
        <v>184</v>
      </c>
    </row>
    <row r="484" spans="1:48" ht="30" customHeight="1" x14ac:dyDescent="0.3">
      <c r="A484" s="5" t="s">
        <v>783</v>
      </c>
      <c r="B484" s="5" t="s">
        <v>52</v>
      </c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Q484" s="1" t="s">
        <v>784</v>
      </c>
    </row>
    <row r="485" spans="1:48" ht="30" customHeight="1" x14ac:dyDescent="0.3">
      <c r="A485" s="5" t="s">
        <v>786</v>
      </c>
      <c r="B485" s="5" t="s">
        <v>52</v>
      </c>
      <c r="C485" s="5" t="s">
        <v>710</v>
      </c>
      <c r="D485" s="6">
        <v>1</v>
      </c>
      <c r="E485" s="8"/>
      <c r="F485" s="8"/>
      <c r="G485" s="8"/>
      <c r="H485" s="8"/>
      <c r="I485" s="8"/>
      <c r="J485" s="8"/>
      <c r="K485" s="8"/>
      <c r="L485" s="8">
        <f>TRUNC(F485+H485+J485, 0)</f>
        <v>0</v>
      </c>
      <c r="M485" s="5" t="s">
        <v>52</v>
      </c>
      <c r="N485" s="1" t="s">
        <v>787</v>
      </c>
      <c r="O485" s="1" t="s">
        <v>52</v>
      </c>
      <c r="P485" s="1" t="s">
        <v>52</v>
      </c>
      <c r="Q485" s="1" t="s">
        <v>784</v>
      </c>
      <c r="R485" s="1" t="s">
        <v>62</v>
      </c>
      <c r="S485" s="1" t="s">
        <v>62</v>
      </c>
      <c r="T485" s="1" t="s">
        <v>63</v>
      </c>
      <c r="AR485" s="1" t="s">
        <v>52</v>
      </c>
      <c r="AS485" s="1" t="s">
        <v>52</v>
      </c>
      <c r="AU485" s="1" t="s">
        <v>788</v>
      </c>
      <c r="AV485">
        <v>209</v>
      </c>
    </row>
    <row r="486" spans="1:48" ht="30" customHeight="1" x14ac:dyDescent="0.3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</row>
    <row r="487" spans="1:48" ht="30" customHeight="1" x14ac:dyDescent="0.3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</row>
    <row r="488" spans="1:48" ht="30" customHeight="1" x14ac:dyDescent="0.3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</row>
    <row r="489" spans="1:48" ht="30" customHeight="1" x14ac:dyDescent="0.3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</row>
    <row r="490" spans="1:48" ht="30" customHeight="1" x14ac:dyDescent="0.3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</row>
    <row r="491" spans="1:48" ht="30" customHeight="1" x14ac:dyDescent="0.3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</row>
    <row r="492" spans="1:48" ht="30" customHeight="1" x14ac:dyDescent="0.3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</row>
    <row r="493" spans="1:48" ht="30" customHeight="1" x14ac:dyDescent="0.3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</row>
    <row r="494" spans="1:48" ht="30" customHeight="1" x14ac:dyDescent="0.3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</row>
    <row r="495" spans="1:48" ht="30" customHeight="1" x14ac:dyDescent="0.3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</row>
    <row r="496" spans="1:48" ht="30" customHeight="1" x14ac:dyDescent="0.3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</row>
    <row r="497" spans="1:14" ht="30" customHeight="1" x14ac:dyDescent="0.3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</row>
    <row r="498" spans="1:14" ht="30" customHeight="1" x14ac:dyDescent="0.3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</row>
    <row r="499" spans="1:14" ht="30" customHeight="1" x14ac:dyDescent="0.3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</row>
    <row r="500" spans="1:14" ht="30" customHeight="1" x14ac:dyDescent="0.3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</row>
    <row r="501" spans="1:14" ht="30" customHeight="1" x14ac:dyDescent="0.3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</row>
    <row r="502" spans="1:14" ht="30" customHeight="1" x14ac:dyDescent="0.3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</row>
    <row r="503" spans="1:14" ht="30" customHeight="1" x14ac:dyDescent="0.3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</row>
    <row r="504" spans="1:14" ht="30" customHeight="1" x14ac:dyDescent="0.3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</row>
    <row r="505" spans="1:14" ht="30" customHeight="1" x14ac:dyDescent="0.3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</row>
    <row r="506" spans="1:14" ht="30" customHeight="1" x14ac:dyDescent="0.3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</row>
    <row r="507" spans="1:14" ht="30" customHeight="1" x14ac:dyDescent="0.3">
      <c r="A507" s="5" t="s">
        <v>183</v>
      </c>
      <c r="B507" s="6"/>
      <c r="C507" s="6"/>
      <c r="D507" s="6"/>
      <c r="E507" s="6"/>
      <c r="F507" s="8">
        <f>SUM(F485:F506)</f>
        <v>0</v>
      </c>
      <c r="G507" s="6"/>
      <c r="H507" s="8">
        <f>SUM(H485:H506)</f>
        <v>0</v>
      </c>
      <c r="I507" s="6"/>
      <c r="J507" s="8">
        <f>SUM(J485:J506)</f>
        <v>0</v>
      </c>
      <c r="K507" s="6"/>
      <c r="L507" s="8">
        <f>SUM(L485:L506)</f>
        <v>0</v>
      </c>
      <c r="M507" s="6"/>
      <c r="N507" t="s">
        <v>184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8" manualBreakCount="18">
    <brk id="51" max="16383" man="1"/>
    <brk id="75" max="16383" man="1"/>
    <brk id="123" max="16383" man="1"/>
    <brk id="147" max="16383" man="1"/>
    <brk id="171" max="16383" man="1"/>
    <brk id="219" max="16383" man="1"/>
    <brk id="243" max="16383" man="1"/>
    <brk id="267" max="16383" man="1"/>
    <brk id="291" max="16383" man="1"/>
    <brk id="315" max="16383" man="1"/>
    <brk id="339" max="16383" man="1"/>
    <brk id="363" max="16383" man="1"/>
    <brk id="387" max="16383" man="1"/>
    <brk id="411" max="16383" man="1"/>
    <brk id="435" max="16383" man="1"/>
    <brk id="459" max="16383" man="1"/>
    <brk id="483" max="16383" man="1"/>
    <brk id="50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1E666-6C3D-4760-A6C1-2BE1B4CBDF76}">
  <dimension ref="A1:D248"/>
  <sheetViews>
    <sheetView workbookViewId="0"/>
  </sheetViews>
  <sheetFormatPr defaultRowHeight="16.5" x14ac:dyDescent="0.3"/>
  <cols>
    <col min="1" max="1" width="60.625" customWidth="1"/>
    <col min="3" max="3" width="15.625" customWidth="1"/>
    <col min="4" max="4" width="24.625" hidden="1" customWidth="1"/>
  </cols>
  <sheetData>
    <row r="1" spans="1:4" x14ac:dyDescent="0.3">
      <c r="A1" t="s">
        <v>790</v>
      </c>
      <c r="B1" t="s">
        <v>938</v>
      </c>
      <c r="C1" t="s">
        <v>939</v>
      </c>
      <c r="D1" t="s">
        <v>940</v>
      </c>
    </row>
    <row r="2" spans="1:4" x14ac:dyDescent="0.3">
      <c r="A2" s="1" t="s">
        <v>941</v>
      </c>
      <c r="B2">
        <v>100</v>
      </c>
      <c r="D2" s="1" t="s">
        <v>84</v>
      </c>
    </row>
    <row r="3" spans="1:4" x14ac:dyDescent="0.3">
      <c r="A3" t="s">
        <v>942</v>
      </c>
      <c r="C3">
        <v>3</v>
      </c>
      <c r="D3" s="1" t="s">
        <v>791</v>
      </c>
    </row>
    <row r="4" spans="1:4" x14ac:dyDescent="0.3">
      <c r="A4" t="s">
        <v>943</v>
      </c>
      <c r="C4">
        <v>3</v>
      </c>
      <c r="D4" s="1" t="s">
        <v>792</v>
      </c>
    </row>
    <row r="5" spans="1:4" x14ac:dyDescent="0.3">
      <c r="A5" s="1" t="s">
        <v>944</v>
      </c>
      <c r="B5">
        <v>100</v>
      </c>
      <c r="D5" s="1" t="s">
        <v>89</v>
      </c>
    </row>
    <row r="6" spans="1:4" x14ac:dyDescent="0.3">
      <c r="A6" t="s">
        <v>945</v>
      </c>
      <c r="C6">
        <v>4</v>
      </c>
      <c r="D6" s="1" t="s">
        <v>793</v>
      </c>
    </row>
    <row r="7" spans="1:4" x14ac:dyDescent="0.3">
      <c r="A7" s="1" t="s">
        <v>946</v>
      </c>
      <c r="B7">
        <v>100</v>
      </c>
      <c r="D7" s="1" t="s">
        <v>93</v>
      </c>
    </row>
    <row r="8" spans="1:4" x14ac:dyDescent="0.3">
      <c r="A8" t="s">
        <v>945</v>
      </c>
      <c r="C8">
        <v>4</v>
      </c>
      <c r="D8" s="1" t="s">
        <v>794</v>
      </c>
    </row>
    <row r="9" spans="1:4" x14ac:dyDescent="0.3">
      <c r="A9" s="1" t="s">
        <v>947</v>
      </c>
      <c r="B9">
        <v>100</v>
      </c>
      <c r="D9" s="1" t="s">
        <v>97</v>
      </c>
    </row>
    <row r="10" spans="1:4" x14ac:dyDescent="0.3">
      <c r="A10" t="s">
        <v>945</v>
      </c>
      <c r="C10">
        <v>4</v>
      </c>
      <c r="D10" s="1" t="s">
        <v>795</v>
      </c>
    </row>
    <row r="11" spans="1:4" x14ac:dyDescent="0.3">
      <c r="A11" s="1" t="s">
        <v>948</v>
      </c>
      <c r="B11">
        <v>100</v>
      </c>
      <c r="D11" s="1" t="s">
        <v>102</v>
      </c>
    </row>
    <row r="12" spans="1:4" x14ac:dyDescent="0.3">
      <c r="A12" t="s">
        <v>949</v>
      </c>
      <c r="C12">
        <v>4</v>
      </c>
      <c r="D12" s="1" t="s">
        <v>796</v>
      </c>
    </row>
    <row r="13" spans="1:4" x14ac:dyDescent="0.3">
      <c r="A13" t="s">
        <v>942</v>
      </c>
      <c r="C13">
        <v>4</v>
      </c>
      <c r="D13" s="1" t="s">
        <v>797</v>
      </c>
    </row>
    <row r="14" spans="1:4" x14ac:dyDescent="0.3">
      <c r="A14" s="1" t="s">
        <v>950</v>
      </c>
      <c r="B14">
        <v>100</v>
      </c>
      <c r="D14" s="1" t="s">
        <v>107</v>
      </c>
    </row>
    <row r="15" spans="1:4" x14ac:dyDescent="0.3">
      <c r="A15" t="s">
        <v>945</v>
      </c>
      <c r="C15">
        <v>4</v>
      </c>
      <c r="D15" s="1" t="s">
        <v>798</v>
      </c>
    </row>
    <row r="16" spans="1:4" x14ac:dyDescent="0.3">
      <c r="A16" s="1" t="s">
        <v>951</v>
      </c>
      <c r="B16">
        <v>100</v>
      </c>
      <c r="D16" s="1" t="s">
        <v>111</v>
      </c>
    </row>
    <row r="17" spans="1:4" x14ac:dyDescent="0.3">
      <c r="A17" t="s">
        <v>945</v>
      </c>
      <c r="C17">
        <v>4</v>
      </c>
      <c r="D17" s="1" t="s">
        <v>799</v>
      </c>
    </row>
    <row r="18" spans="1:4" x14ac:dyDescent="0.3">
      <c r="A18" s="1" t="s">
        <v>952</v>
      </c>
      <c r="B18">
        <v>100</v>
      </c>
      <c r="D18" s="1" t="s">
        <v>115</v>
      </c>
    </row>
    <row r="19" spans="1:4" x14ac:dyDescent="0.3">
      <c r="A19" t="s">
        <v>945</v>
      </c>
      <c r="C19">
        <v>4</v>
      </c>
      <c r="D19" s="1" t="s">
        <v>800</v>
      </c>
    </row>
    <row r="20" spans="1:4" x14ac:dyDescent="0.3">
      <c r="A20" s="1" t="s">
        <v>953</v>
      </c>
      <c r="B20">
        <v>100</v>
      </c>
      <c r="D20" s="1" t="s">
        <v>119</v>
      </c>
    </row>
    <row r="21" spans="1:4" x14ac:dyDescent="0.3">
      <c r="A21" t="s">
        <v>945</v>
      </c>
      <c r="C21">
        <v>4</v>
      </c>
      <c r="D21" s="1" t="s">
        <v>801</v>
      </c>
    </row>
    <row r="22" spans="1:4" x14ac:dyDescent="0.3">
      <c r="A22" s="1" t="s">
        <v>954</v>
      </c>
      <c r="B22">
        <v>100</v>
      </c>
      <c r="D22" s="1" t="s">
        <v>125</v>
      </c>
    </row>
    <row r="23" spans="1:4" x14ac:dyDescent="0.3">
      <c r="A23" t="s">
        <v>949</v>
      </c>
      <c r="C23">
        <v>2</v>
      </c>
      <c r="D23" s="1" t="s">
        <v>802</v>
      </c>
    </row>
    <row r="24" spans="1:4" x14ac:dyDescent="0.3">
      <c r="A24" s="1" t="s">
        <v>955</v>
      </c>
      <c r="B24">
        <v>100</v>
      </c>
      <c r="D24" s="1" t="s">
        <v>131</v>
      </c>
    </row>
    <row r="25" spans="1:4" x14ac:dyDescent="0.3">
      <c r="A25" t="s">
        <v>956</v>
      </c>
      <c r="C25">
        <v>3</v>
      </c>
      <c r="D25" s="1" t="s">
        <v>803</v>
      </c>
    </row>
    <row r="26" spans="1:4" x14ac:dyDescent="0.3">
      <c r="A26" s="1" t="s">
        <v>957</v>
      </c>
      <c r="B26">
        <v>100</v>
      </c>
      <c r="D26" s="1" t="s">
        <v>135</v>
      </c>
    </row>
    <row r="27" spans="1:4" x14ac:dyDescent="0.3">
      <c r="A27" t="s">
        <v>956</v>
      </c>
      <c r="C27">
        <v>4</v>
      </c>
      <c r="D27" s="1" t="s">
        <v>804</v>
      </c>
    </row>
    <row r="28" spans="1:4" x14ac:dyDescent="0.3">
      <c r="A28" s="1" t="s">
        <v>958</v>
      </c>
      <c r="B28">
        <v>100</v>
      </c>
      <c r="D28" s="1" t="s">
        <v>140</v>
      </c>
    </row>
    <row r="29" spans="1:4" x14ac:dyDescent="0.3">
      <c r="A29" t="s">
        <v>945</v>
      </c>
      <c r="C29">
        <v>3</v>
      </c>
      <c r="D29" s="1" t="s">
        <v>805</v>
      </c>
    </row>
    <row r="30" spans="1:4" x14ac:dyDescent="0.3">
      <c r="A30" s="1" t="s">
        <v>959</v>
      </c>
      <c r="B30">
        <v>100</v>
      </c>
      <c r="D30" s="1" t="s">
        <v>145</v>
      </c>
    </row>
    <row r="31" spans="1:4" x14ac:dyDescent="0.3">
      <c r="A31" t="s">
        <v>945</v>
      </c>
      <c r="C31">
        <v>2</v>
      </c>
      <c r="D31" s="1" t="s">
        <v>806</v>
      </c>
    </row>
    <row r="32" spans="1:4" x14ac:dyDescent="0.3">
      <c r="A32" t="s">
        <v>942</v>
      </c>
      <c r="C32">
        <v>2</v>
      </c>
      <c r="D32" s="1" t="s">
        <v>807</v>
      </c>
    </row>
    <row r="33" spans="1:4" x14ac:dyDescent="0.3">
      <c r="A33" s="1" t="s">
        <v>960</v>
      </c>
      <c r="B33">
        <v>100</v>
      </c>
      <c r="D33" s="1" t="s">
        <v>150</v>
      </c>
    </row>
    <row r="34" spans="1:4" x14ac:dyDescent="0.3">
      <c r="A34" t="s">
        <v>945</v>
      </c>
      <c r="C34">
        <v>2</v>
      </c>
      <c r="D34" s="1" t="s">
        <v>808</v>
      </c>
    </row>
    <row r="35" spans="1:4" x14ac:dyDescent="0.3">
      <c r="A35" s="1" t="s">
        <v>961</v>
      </c>
      <c r="B35">
        <v>100</v>
      </c>
      <c r="D35" s="1" t="s">
        <v>161</v>
      </c>
    </row>
    <row r="36" spans="1:4" x14ac:dyDescent="0.3">
      <c r="A36" t="s">
        <v>942</v>
      </c>
      <c r="C36">
        <v>1</v>
      </c>
      <c r="D36" s="1" t="s">
        <v>809</v>
      </c>
    </row>
    <row r="37" spans="1:4" x14ac:dyDescent="0.3">
      <c r="A37" s="1" t="s">
        <v>962</v>
      </c>
      <c r="B37">
        <v>100</v>
      </c>
      <c r="D37" s="1" t="s">
        <v>176</v>
      </c>
    </row>
    <row r="38" spans="1:4" x14ac:dyDescent="0.3">
      <c r="A38" t="s">
        <v>943</v>
      </c>
      <c r="C38">
        <v>2</v>
      </c>
      <c r="D38" s="1" t="s">
        <v>810</v>
      </c>
    </row>
    <row r="39" spans="1:4" x14ac:dyDescent="0.3">
      <c r="A39" t="s">
        <v>942</v>
      </c>
      <c r="C39">
        <v>2</v>
      </c>
      <c r="D39" s="1" t="s">
        <v>811</v>
      </c>
    </row>
    <row r="40" spans="1:4" x14ac:dyDescent="0.3">
      <c r="A40" s="1" t="s">
        <v>963</v>
      </c>
      <c r="B40">
        <v>100</v>
      </c>
      <c r="D40" s="1" t="s">
        <v>181</v>
      </c>
    </row>
    <row r="41" spans="1:4" x14ac:dyDescent="0.3">
      <c r="A41" t="s">
        <v>942</v>
      </c>
      <c r="C41">
        <v>4</v>
      </c>
      <c r="D41" s="1" t="s">
        <v>812</v>
      </c>
    </row>
    <row r="42" spans="1:4" x14ac:dyDescent="0.3">
      <c r="A42" t="s">
        <v>949</v>
      </c>
      <c r="C42">
        <v>4</v>
      </c>
      <c r="D42" s="1" t="s">
        <v>813</v>
      </c>
    </row>
    <row r="43" spans="1:4" x14ac:dyDescent="0.3">
      <c r="A43" s="1" t="s">
        <v>964</v>
      </c>
      <c r="B43">
        <v>100</v>
      </c>
      <c r="D43" s="1" t="s">
        <v>189</v>
      </c>
    </row>
    <row r="44" spans="1:4" x14ac:dyDescent="0.3">
      <c r="A44" t="s">
        <v>945</v>
      </c>
      <c r="C44">
        <v>2</v>
      </c>
      <c r="D44" s="1" t="s">
        <v>814</v>
      </c>
    </row>
    <row r="45" spans="1:4" x14ac:dyDescent="0.3">
      <c r="A45" s="1" t="s">
        <v>965</v>
      </c>
      <c r="B45">
        <v>100</v>
      </c>
      <c r="D45" s="1" t="s">
        <v>193</v>
      </c>
    </row>
    <row r="46" spans="1:4" x14ac:dyDescent="0.3">
      <c r="A46" t="s">
        <v>945</v>
      </c>
      <c r="C46">
        <v>2</v>
      </c>
      <c r="D46" s="1" t="s">
        <v>815</v>
      </c>
    </row>
    <row r="47" spans="1:4" x14ac:dyDescent="0.3">
      <c r="A47" s="1" t="s">
        <v>966</v>
      </c>
      <c r="B47">
        <v>100</v>
      </c>
      <c r="D47" s="1" t="s">
        <v>199</v>
      </c>
    </row>
    <row r="48" spans="1:4" x14ac:dyDescent="0.3">
      <c r="A48" t="s">
        <v>967</v>
      </c>
      <c r="C48">
        <v>2</v>
      </c>
      <c r="D48" s="1" t="s">
        <v>819</v>
      </c>
    </row>
    <row r="49" spans="1:4" x14ac:dyDescent="0.3">
      <c r="A49" t="s">
        <v>968</v>
      </c>
      <c r="C49">
        <v>1</v>
      </c>
      <c r="D49" s="1" t="s">
        <v>820</v>
      </c>
    </row>
    <row r="50" spans="1:4" x14ac:dyDescent="0.3">
      <c r="A50" t="s">
        <v>969</v>
      </c>
      <c r="C50">
        <v>2</v>
      </c>
      <c r="D50" s="1" t="s">
        <v>821</v>
      </c>
    </row>
    <row r="51" spans="1:4" x14ac:dyDescent="0.3">
      <c r="A51" t="s">
        <v>970</v>
      </c>
      <c r="C51">
        <v>2</v>
      </c>
      <c r="D51" s="1" t="s">
        <v>822</v>
      </c>
    </row>
    <row r="52" spans="1:4" x14ac:dyDescent="0.3">
      <c r="A52" s="1" t="s">
        <v>971</v>
      </c>
      <c r="B52">
        <v>100</v>
      </c>
      <c r="D52" s="1" t="s">
        <v>207</v>
      </c>
    </row>
    <row r="53" spans="1:4" x14ac:dyDescent="0.3">
      <c r="A53" t="s">
        <v>945</v>
      </c>
      <c r="C53">
        <v>4</v>
      </c>
      <c r="D53" s="1" t="s">
        <v>823</v>
      </c>
    </row>
    <row r="54" spans="1:4" x14ac:dyDescent="0.3">
      <c r="A54" s="1" t="s">
        <v>972</v>
      </c>
      <c r="B54">
        <v>100</v>
      </c>
      <c r="D54" s="1" t="s">
        <v>211</v>
      </c>
    </row>
    <row r="55" spans="1:4" x14ac:dyDescent="0.3">
      <c r="A55" t="s">
        <v>945</v>
      </c>
      <c r="C55">
        <v>4</v>
      </c>
      <c r="D55" s="1" t="s">
        <v>824</v>
      </c>
    </row>
    <row r="56" spans="1:4" x14ac:dyDescent="0.3">
      <c r="A56" s="1" t="s">
        <v>973</v>
      </c>
      <c r="B56">
        <v>100</v>
      </c>
      <c r="D56" s="1" t="s">
        <v>216</v>
      </c>
    </row>
    <row r="57" spans="1:4" x14ac:dyDescent="0.3">
      <c r="A57" t="s">
        <v>945</v>
      </c>
      <c r="C57">
        <v>3</v>
      </c>
      <c r="D57" s="1" t="s">
        <v>825</v>
      </c>
    </row>
    <row r="58" spans="1:4" x14ac:dyDescent="0.3">
      <c r="A58" s="1" t="s">
        <v>974</v>
      </c>
      <c r="B58">
        <v>100</v>
      </c>
      <c r="D58" s="1" t="s">
        <v>220</v>
      </c>
    </row>
    <row r="59" spans="1:4" x14ac:dyDescent="0.3">
      <c r="A59" t="s">
        <v>945</v>
      </c>
      <c r="C59">
        <v>3</v>
      </c>
      <c r="D59" s="1" t="s">
        <v>826</v>
      </c>
    </row>
    <row r="60" spans="1:4" x14ac:dyDescent="0.3">
      <c r="A60" s="1" t="s">
        <v>975</v>
      </c>
      <c r="B60">
        <v>100</v>
      </c>
      <c r="D60" s="1" t="s">
        <v>224</v>
      </c>
    </row>
    <row r="61" spans="1:4" x14ac:dyDescent="0.3">
      <c r="A61" t="s">
        <v>945</v>
      </c>
      <c r="C61">
        <v>3</v>
      </c>
      <c r="D61" s="1" t="s">
        <v>827</v>
      </c>
    </row>
    <row r="62" spans="1:4" x14ac:dyDescent="0.3">
      <c r="A62" s="1" t="s">
        <v>976</v>
      </c>
      <c r="B62">
        <v>100</v>
      </c>
      <c r="D62" s="1" t="s">
        <v>228</v>
      </c>
    </row>
    <row r="63" spans="1:4" x14ac:dyDescent="0.3">
      <c r="A63" t="s">
        <v>945</v>
      </c>
      <c r="C63">
        <v>3</v>
      </c>
      <c r="D63" s="1" t="s">
        <v>828</v>
      </c>
    </row>
    <row r="64" spans="1:4" x14ac:dyDescent="0.3">
      <c r="A64" s="1" t="s">
        <v>977</v>
      </c>
      <c r="B64">
        <v>100</v>
      </c>
      <c r="D64" s="1" t="s">
        <v>232</v>
      </c>
    </row>
    <row r="65" spans="1:4" x14ac:dyDescent="0.3">
      <c r="A65" t="s">
        <v>945</v>
      </c>
      <c r="C65">
        <v>2</v>
      </c>
      <c r="D65" s="1" t="s">
        <v>829</v>
      </c>
    </row>
    <row r="66" spans="1:4" x14ac:dyDescent="0.3">
      <c r="A66" s="1" t="s">
        <v>978</v>
      </c>
      <c r="B66">
        <v>100</v>
      </c>
      <c r="D66" s="1" t="s">
        <v>236</v>
      </c>
    </row>
    <row r="67" spans="1:4" x14ac:dyDescent="0.3">
      <c r="A67" t="s">
        <v>945</v>
      </c>
      <c r="C67">
        <v>3</v>
      </c>
      <c r="D67" s="1" t="s">
        <v>830</v>
      </c>
    </row>
    <row r="68" spans="1:4" x14ac:dyDescent="0.3">
      <c r="A68" s="1" t="s">
        <v>979</v>
      </c>
      <c r="B68">
        <v>100</v>
      </c>
      <c r="D68" s="1" t="s">
        <v>241</v>
      </c>
    </row>
    <row r="69" spans="1:4" x14ac:dyDescent="0.3">
      <c r="A69" t="s">
        <v>945</v>
      </c>
      <c r="C69">
        <v>4</v>
      </c>
      <c r="D69" s="1" t="s">
        <v>831</v>
      </c>
    </row>
    <row r="70" spans="1:4" x14ac:dyDescent="0.3">
      <c r="A70" s="1" t="s">
        <v>980</v>
      </c>
      <c r="B70">
        <v>100</v>
      </c>
      <c r="D70" s="1" t="s">
        <v>245</v>
      </c>
    </row>
    <row r="71" spans="1:4" x14ac:dyDescent="0.3">
      <c r="A71" t="s">
        <v>956</v>
      </c>
      <c r="C71">
        <v>3</v>
      </c>
      <c r="D71" s="1" t="s">
        <v>832</v>
      </c>
    </row>
    <row r="72" spans="1:4" x14ac:dyDescent="0.3">
      <c r="A72" s="1" t="s">
        <v>981</v>
      </c>
      <c r="B72">
        <v>100</v>
      </c>
      <c r="D72" s="1" t="s">
        <v>249</v>
      </c>
    </row>
    <row r="73" spans="1:4" x14ac:dyDescent="0.3">
      <c r="A73" t="s">
        <v>956</v>
      </c>
      <c r="C73">
        <v>3</v>
      </c>
      <c r="D73" s="1" t="s">
        <v>833</v>
      </c>
    </row>
    <row r="74" spans="1:4" x14ac:dyDescent="0.3">
      <c r="A74" s="1" t="s">
        <v>982</v>
      </c>
      <c r="B74">
        <v>100</v>
      </c>
      <c r="D74" s="1" t="s">
        <v>253</v>
      </c>
    </row>
    <row r="75" spans="1:4" x14ac:dyDescent="0.3">
      <c r="A75" t="s">
        <v>956</v>
      </c>
      <c r="C75">
        <v>4</v>
      </c>
      <c r="D75" s="1" t="s">
        <v>834</v>
      </c>
    </row>
    <row r="76" spans="1:4" x14ac:dyDescent="0.3">
      <c r="A76" s="1" t="s">
        <v>983</v>
      </c>
      <c r="B76">
        <v>100</v>
      </c>
      <c r="D76" s="1" t="s">
        <v>257</v>
      </c>
    </row>
    <row r="77" spans="1:4" x14ac:dyDescent="0.3">
      <c r="A77" t="s">
        <v>956</v>
      </c>
      <c r="C77">
        <v>4</v>
      </c>
      <c r="D77" s="1" t="s">
        <v>835</v>
      </c>
    </row>
    <row r="78" spans="1:4" x14ac:dyDescent="0.3">
      <c r="A78" s="1" t="s">
        <v>984</v>
      </c>
      <c r="B78">
        <v>100</v>
      </c>
      <c r="D78" s="1" t="s">
        <v>261</v>
      </c>
    </row>
    <row r="79" spans="1:4" x14ac:dyDescent="0.3">
      <c r="A79" t="s">
        <v>956</v>
      </c>
      <c r="C79">
        <v>3</v>
      </c>
      <c r="D79" s="1" t="s">
        <v>836</v>
      </c>
    </row>
    <row r="80" spans="1:4" x14ac:dyDescent="0.3">
      <c r="A80" s="1" t="s">
        <v>985</v>
      </c>
      <c r="B80">
        <v>100</v>
      </c>
      <c r="D80" s="1" t="s">
        <v>265</v>
      </c>
    </row>
    <row r="81" spans="1:4" x14ac:dyDescent="0.3">
      <c r="A81" t="s">
        <v>945</v>
      </c>
      <c r="C81">
        <v>3</v>
      </c>
      <c r="D81" s="1" t="s">
        <v>837</v>
      </c>
    </row>
    <row r="82" spans="1:4" x14ac:dyDescent="0.3">
      <c r="A82" s="1" t="s">
        <v>986</v>
      </c>
      <c r="B82">
        <v>100</v>
      </c>
      <c r="D82" s="1" t="s">
        <v>270</v>
      </c>
    </row>
    <row r="83" spans="1:4" x14ac:dyDescent="0.3">
      <c r="A83" t="s">
        <v>945</v>
      </c>
      <c r="C83">
        <v>3</v>
      </c>
      <c r="D83" s="1" t="s">
        <v>838</v>
      </c>
    </row>
    <row r="84" spans="1:4" x14ac:dyDescent="0.3">
      <c r="A84" s="1" t="s">
        <v>987</v>
      </c>
      <c r="B84">
        <v>100</v>
      </c>
      <c r="D84" s="1" t="s">
        <v>274</v>
      </c>
    </row>
    <row r="85" spans="1:4" x14ac:dyDescent="0.3">
      <c r="A85" t="s">
        <v>945</v>
      </c>
      <c r="C85">
        <v>3</v>
      </c>
      <c r="D85" s="1" t="s">
        <v>839</v>
      </c>
    </row>
    <row r="86" spans="1:4" x14ac:dyDescent="0.3">
      <c r="A86" s="1" t="s">
        <v>988</v>
      </c>
      <c r="B86">
        <v>100</v>
      </c>
      <c r="D86" s="1" t="s">
        <v>293</v>
      </c>
    </row>
    <row r="87" spans="1:4" x14ac:dyDescent="0.3">
      <c r="A87" t="s">
        <v>956</v>
      </c>
      <c r="C87">
        <v>3</v>
      </c>
      <c r="D87" s="1" t="s">
        <v>840</v>
      </c>
    </row>
    <row r="88" spans="1:4" x14ac:dyDescent="0.3">
      <c r="A88" s="1" t="s">
        <v>989</v>
      </c>
      <c r="B88">
        <v>100</v>
      </c>
      <c r="D88" s="1" t="s">
        <v>297</v>
      </c>
    </row>
    <row r="89" spans="1:4" x14ac:dyDescent="0.3">
      <c r="A89" t="s">
        <v>956</v>
      </c>
      <c r="C89">
        <v>3</v>
      </c>
      <c r="D89" s="1" t="s">
        <v>841</v>
      </c>
    </row>
    <row r="90" spans="1:4" x14ac:dyDescent="0.3">
      <c r="A90" s="1" t="s">
        <v>990</v>
      </c>
      <c r="B90">
        <v>100</v>
      </c>
      <c r="D90" s="1" t="s">
        <v>301</v>
      </c>
    </row>
    <row r="91" spans="1:4" x14ac:dyDescent="0.3">
      <c r="A91" t="s">
        <v>956</v>
      </c>
      <c r="C91">
        <v>4</v>
      </c>
      <c r="D91" s="1" t="s">
        <v>842</v>
      </c>
    </row>
    <row r="92" spans="1:4" x14ac:dyDescent="0.3">
      <c r="A92" s="1" t="s">
        <v>991</v>
      </c>
      <c r="B92">
        <v>100</v>
      </c>
      <c r="D92" s="1" t="s">
        <v>305</v>
      </c>
    </row>
    <row r="93" spans="1:4" x14ac:dyDescent="0.3">
      <c r="A93" t="s">
        <v>956</v>
      </c>
      <c r="C93">
        <v>3</v>
      </c>
      <c r="D93" s="1" t="s">
        <v>843</v>
      </c>
    </row>
    <row r="94" spans="1:4" x14ac:dyDescent="0.3">
      <c r="A94" s="1" t="s">
        <v>992</v>
      </c>
      <c r="B94">
        <v>100</v>
      </c>
      <c r="D94" s="1" t="s">
        <v>309</v>
      </c>
    </row>
    <row r="95" spans="1:4" x14ac:dyDescent="0.3">
      <c r="A95" t="s">
        <v>956</v>
      </c>
      <c r="C95">
        <v>3</v>
      </c>
      <c r="D95" s="1" t="s">
        <v>844</v>
      </c>
    </row>
    <row r="96" spans="1:4" x14ac:dyDescent="0.3">
      <c r="A96" s="1" t="s">
        <v>993</v>
      </c>
      <c r="B96">
        <v>100</v>
      </c>
      <c r="D96" s="1" t="s">
        <v>313</v>
      </c>
    </row>
    <row r="97" spans="1:4" x14ac:dyDescent="0.3">
      <c r="A97" t="s">
        <v>945</v>
      </c>
      <c r="C97">
        <v>3</v>
      </c>
      <c r="D97" s="1" t="s">
        <v>845</v>
      </c>
    </row>
    <row r="98" spans="1:4" x14ac:dyDescent="0.3">
      <c r="A98" s="1" t="s">
        <v>994</v>
      </c>
      <c r="B98">
        <v>100</v>
      </c>
      <c r="D98" s="1" t="s">
        <v>318</v>
      </c>
    </row>
    <row r="99" spans="1:4" x14ac:dyDescent="0.3">
      <c r="A99" t="s">
        <v>945</v>
      </c>
      <c r="C99">
        <v>3</v>
      </c>
      <c r="D99" s="1" t="s">
        <v>846</v>
      </c>
    </row>
    <row r="100" spans="1:4" x14ac:dyDescent="0.3">
      <c r="A100" s="1" t="s">
        <v>995</v>
      </c>
      <c r="B100">
        <v>100</v>
      </c>
      <c r="D100" s="1" t="s">
        <v>322</v>
      </c>
    </row>
    <row r="101" spans="1:4" x14ac:dyDescent="0.3">
      <c r="A101" t="s">
        <v>945</v>
      </c>
      <c r="C101">
        <v>3</v>
      </c>
      <c r="D101" s="1" t="s">
        <v>847</v>
      </c>
    </row>
    <row r="102" spans="1:4" x14ac:dyDescent="0.3">
      <c r="A102" s="1" t="s">
        <v>996</v>
      </c>
      <c r="B102">
        <v>100</v>
      </c>
      <c r="D102" s="1" t="s">
        <v>326</v>
      </c>
    </row>
    <row r="103" spans="1:4" x14ac:dyDescent="0.3">
      <c r="A103" t="s">
        <v>945</v>
      </c>
      <c r="C103">
        <v>3</v>
      </c>
      <c r="D103" s="1" t="s">
        <v>848</v>
      </c>
    </row>
    <row r="104" spans="1:4" x14ac:dyDescent="0.3">
      <c r="A104" s="1" t="s">
        <v>997</v>
      </c>
      <c r="B104">
        <v>100</v>
      </c>
      <c r="D104" s="1" t="s">
        <v>333</v>
      </c>
    </row>
    <row r="105" spans="1:4" x14ac:dyDescent="0.3">
      <c r="A105" t="s">
        <v>945</v>
      </c>
      <c r="C105">
        <v>3</v>
      </c>
      <c r="D105" s="1" t="s">
        <v>849</v>
      </c>
    </row>
    <row r="106" spans="1:4" x14ac:dyDescent="0.3">
      <c r="A106" s="1" t="s">
        <v>998</v>
      </c>
      <c r="B106">
        <v>100</v>
      </c>
      <c r="D106" s="1" t="s">
        <v>337</v>
      </c>
    </row>
    <row r="107" spans="1:4" x14ac:dyDescent="0.3">
      <c r="A107" t="s">
        <v>945</v>
      </c>
      <c r="C107">
        <v>4</v>
      </c>
      <c r="D107" s="1" t="s">
        <v>850</v>
      </c>
    </row>
    <row r="108" spans="1:4" x14ac:dyDescent="0.3">
      <c r="A108" s="1" t="s">
        <v>999</v>
      </c>
      <c r="B108">
        <v>100</v>
      </c>
      <c r="D108" s="1" t="s">
        <v>341</v>
      </c>
    </row>
    <row r="109" spans="1:4" x14ac:dyDescent="0.3">
      <c r="A109" t="s">
        <v>945</v>
      </c>
      <c r="C109">
        <v>4</v>
      </c>
      <c r="D109" s="1" t="s">
        <v>851</v>
      </c>
    </row>
    <row r="110" spans="1:4" x14ac:dyDescent="0.3">
      <c r="A110" s="1" t="s">
        <v>1000</v>
      </c>
      <c r="B110">
        <v>100</v>
      </c>
      <c r="D110" s="1" t="s">
        <v>346</v>
      </c>
    </row>
    <row r="111" spans="1:4" x14ac:dyDescent="0.3">
      <c r="A111" t="s">
        <v>945</v>
      </c>
      <c r="C111">
        <v>3</v>
      </c>
      <c r="D111" s="1" t="s">
        <v>852</v>
      </c>
    </row>
    <row r="112" spans="1:4" x14ac:dyDescent="0.3">
      <c r="A112" s="1" t="s">
        <v>1001</v>
      </c>
      <c r="B112">
        <v>100</v>
      </c>
      <c r="D112" s="1" t="s">
        <v>355</v>
      </c>
    </row>
    <row r="113" spans="1:4" x14ac:dyDescent="0.3">
      <c r="A113" t="s">
        <v>945</v>
      </c>
      <c r="C113">
        <v>3</v>
      </c>
      <c r="D113" s="1" t="s">
        <v>853</v>
      </c>
    </row>
    <row r="114" spans="1:4" x14ac:dyDescent="0.3">
      <c r="A114" s="1" t="s">
        <v>1002</v>
      </c>
      <c r="B114">
        <v>100</v>
      </c>
      <c r="D114" s="1" t="s">
        <v>361</v>
      </c>
    </row>
    <row r="115" spans="1:4" x14ac:dyDescent="0.3">
      <c r="A115" t="s">
        <v>945</v>
      </c>
      <c r="C115">
        <v>3</v>
      </c>
      <c r="D115" s="1" t="s">
        <v>854</v>
      </c>
    </row>
    <row r="116" spans="1:4" x14ac:dyDescent="0.3">
      <c r="A116" s="1" t="s">
        <v>1003</v>
      </c>
      <c r="B116">
        <v>100</v>
      </c>
      <c r="D116" s="1" t="s">
        <v>366</v>
      </c>
    </row>
    <row r="117" spans="1:4" x14ac:dyDescent="0.3">
      <c r="A117" t="s">
        <v>945</v>
      </c>
      <c r="C117">
        <v>3</v>
      </c>
      <c r="D117" s="1" t="s">
        <v>855</v>
      </c>
    </row>
    <row r="118" spans="1:4" x14ac:dyDescent="0.3">
      <c r="A118" s="1" t="s">
        <v>1004</v>
      </c>
      <c r="B118">
        <v>100</v>
      </c>
      <c r="D118" s="1" t="s">
        <v>370</v>
      </c>
    </row>
    <row r="119" spans="1:4" x14ac:dyDescent="0.3">
      <c r="A119" t="s">
        <v>945</v>
      </c>
      <c r="C119">
        <v>3</v>
      </c>
      <c r="D119" s="1" t="s">
        <v>856</v>
      </c>
    </row>
    <row r="120" spans="1:4" x14ac:dyDescent="0.3">
      <c r="A120" s="1" t="s">
        <v>1005</v>
      </c>
      <c r="B120">
        <v>100</v>
      </c>
      <c r="D120" s="1" t="s">
        <v>374</v>
      </c>
    </row>
    <row r="121" spans="1:4" x14ac:dyDescent="0.3">
      <c r="A121" t="s">
        <v>945</v>
      </c>
      <c r="C121">
        <v>3</v>
      </c>
      <c r="D121" s="1" t="s">
        <v>857</v>
      </c>
    </row>
    <row r="122" spans="1:4" x14ac:dyDescent="0.3">
      <c r="A122" s="1" t="s">
        <v>1006</v>
      </c>
      <c r="B122">
        <v>100</v>
      </c>
      <c r="D122" s="1" t="s">
        <v>382</v>
      </c>
    </row>
    <row r="123" spans="1:4" x14ac:dyDescent="0.3">
      <c r="A123" t="s">
        <v>945</v>
      </c>
      <c r="C123">
        <v>3</v>
      </c>
      <c r="D123" s="1" t="s">
        <v>858</v>
      </c>
    </row>
    <row r="124" spans="1:4" x14ac:dyDescent="0.3">
      <c r="A124" s="1" t="s">
        <v>1007</v>
      </c>
      <c r="B124">
        <v>100</v>
      </c>
      <c r="D124" s="1" t="s">
        <v>386</v>
      </c>
    </row>
    <row r="125" spans="1:4" x14ac:dyDescent="0.3">
      <c r="A125" t="s">
        <v>945</v>
      </c>
      <c r="C125">
        <v>4</v>
      </c>
      <c r="D125" s="1" t="s">
        <v>859</v>
      </c>
    </row>
    <row r="126" spans="1:4" x14ac:dyDescent="0.3">
      <c r="A126" s="1" t="s">
        <v>1008</v>
      </c>
      <c r="B126">
        <v>100</v>
      </c>
      <c r="D126" s="1" t="s">
        <v>390</v>
      </c>
    </row>
    <row r="127" spans="1:4" x14ac:dyDescent="0.3">
      <c r="A127" t="s">
        <v>945</v>
      </c>
      <c r="C127">
        <v>4</v>
      </c>
      <c r="D127" s="1" t="s">
        <v>860</v>
      </c>
    </row>
    <row r="128" spans="1:4" x14ac:dyDescent="0.3">
      <c r="A128" s="1" t="s">
        <v>1009</v>
      </c>
      <c r="B128">
        <v>100</v>
      </c>
      <c r="D128" s="1" t="s">
        <v>394</v>
      </c>
    </row>
    <row r="129" spans="1:4" x14ac:dyDescent="0.3">
      <c r="A129" t="s">
        <v>945</v>
      </c>
      <c r="C129">
        <v>2</v>
      </c>
      <c r="D129" s="1" t="s">
        <v>861</v>
      </c>
    </row>
    <row r="130" spans="1:4" x14ac:dyDescent="0.3">
      <c r="A130" s="1" t="s">
        <v>1010</v>
      </c>
      <c r="B130">
        <v>100</v>
      </c>
      <c r="D130" s="1" t="s">
        <v>398</v>
      </c>
    </row>
    <row r="131" spans="1:4" x14ac:dyDescent="0.3">
      <c r="A131" t="s">
        <v>945</v>
      </c>
      <c r="C131">
        <v>2</v>
      </c>
      <c r="D131" s="1" t="s">
        <v>862</v>
      </c>
    </row>
    <row r="132" spans="1:4" x14ac:dyDescent="0.3">
      <c r="A132" s="1" t="s">
        <v>1011</v>
      </c>
      <c r="B132">
        <v>100</v>
      </c>
      <c r="D132" s="1" t="s">
        <v>409</v>
      </c>
    </row>
    <row r="133" spans="1:4" x14ac:dyDescent="0.3">
      <c r="A133" t="s">
        <v>945</v>
      </c>
      <c r="C133">
        <v>3</v>
      </c>
      <c r="D133" s="1" t="s">
        <v>863</v>
      </c>
    </row>
    <row r="134" spans="1:4" x14ac:dyDescent="0.3">
      <c r="A134" s="1" t="s">
        <v>1012</v>
      </c>
      <c r="B134">
        <v>100</v>
      </c>
      <c r="D134" s="1" t="s">
        <v>413</v>
      </c>
    </row>
    <row r="135" spans="1:4" x14ac:dyDescent="0.3">
      <c r="A135" t="s">
        <v>945</v>
      </c>
      <c r="C135">
        <v>3</v>
      </c>
      <c r="D135" s="1" t="s">
        <v>864</v>
      </c>
    </row>
    <row r="136" spans="1:4" x14ac:dyDescent="0.3">
      <c r="A136" s="1" t="s">
        <v>1013</v>
      </c>
      <c r="B136">
        <v>100</v>
      </c>
      <c r="D136" s="1" t="s">
        <v>417</v>
      </c>
    </row>
    <row r="137" spans="1:4" x14ac:dyDescent="0.3">
      <c r="A137" t="s">
        <v>945</v>
      </c>
      <c r="C137">
        <v>3</v>
      </c>
      <c r="D137" s="1" t="s">
        <v>865</v>
      </c>
    </row>
    <row r="138" spans="1:4" x14ac:dyDescent="0.3">
      <c r="A138" s="1" t="s">
        <v>1014</v>
      </c>
      <c r="B138">
        <v>100</v>
      </c>
      <c r="D138" s="1" t="s">
        <v>421</v>
      </c>
    </row>
    <row r="139" spans="1:4" x14ac:dyDescent="0.3">
      <c r="A139" t="s">
        <v>945</v>
      </c>
      <c r="C139">
        <v>3</v>
      </c>
      <c r="D139" s="1" t="s">
        <v>866</v>
      </c>
    </row>
    <row r="140" spans="1:4" x14ac:dyDescent="0.3">
      <c r="A140" s="1" t="s">
        <v>1015</v>
      </c>
      <c r="B140">
        <v>100</v>
      </c>
      <c r="D140" s="1" t="s">
        <v>426</v>
      </c>
    </row>
    <row r="141" spans="1:4" x14ac:dyDescent="0.3">
      <c r="A141" t="s">
        <v>945</v>
      </c>
      <c r="C141">
        <v>4</v>
      </c>
      <c r="D141" s="1" t="s">
        <v>867</v>
      </c>
    </row>
    <row r="142" spans="1:4" x14ac:dyDescent="0.3">
      <c r="A142" s="1" t="s">
        <v>1016</v>
      </c>
      <c r="B142">
        <v>100</v>
      </c>
      <c r="D142" s="1" t="s">
        <v>431</v>
      </c>
    </row>
    <row r="143" spans="1:4" x14ac:dyDescent="0.3">
      <c r="A143" t="s">
        <v>945</v>
      </c>
      <c r="C143">
        <v>4</v>
      </c>
      <c r="D143" s="1" t="s">
        <v>868</v>
      </c>
    </row>
    <row r="144" spans="1:4" x14ac:dyDescent="0.3">
      <c r="A144" s="1" t="s">
        <v>1017</v>
      </c>
      <c r="B144">
        <v>100</v>
      </c>
      <c r="D144" s="1" t="s">
        <v>436</v>
      </c>
    </row>
    <row r="145" spans="1:4" x14ac:dyDescent="0.3">
      <c r="A145" t="s">
        <v>945</v>
      </c>
      <c r="C145">
        <v>4</v>
      </c>
      <c r="D145" s="1" t="s">
        <v>869</v>
      </c>
    </row>
    <row r="146" spans="1:4" x14ac:dyDescent="0.3">
      <c r="A146" s="1" t="s">
        <v>1018</v>
      </c>
      <c r="B146">
        <v>100</v>
      </c>
      <c r="D146" s="1" t="s">
        <v>441</v>
      </c>
    </row>
    <row r="147" spans="1:4" x14ac:dyDescent="0.3">
      <c r="A147" t="s">
        <v>945</v>
      </c>
      <c r="C147">
        <v>4</v>
      </c>
      <c r="D147" s="1" t="s">
        <v>870</v>
      </c>
    </row>
    <row r="148" spans="1:4" x14ac:dyDescent="0.3">
      <c r="A148" s="1" t="s">
        <v>1019</v>
      </c>
      <c r="B148">
        <v>100</v>
      </c>
      <c r="D148" s="1" t="s">
        <v>445</v>
      </c>
    </row>
    <row r="149" spans="1:4" x14ac:dyDescent="0.3">
      <c r="A149" t="s">
        <v>945</v>
      </c>
      <c r="C149">
        <v>3</v>
      </c>
      <c r="D149" s="1" t="s">
        <v>871</v>
      </c>
    </row>
    <row r="150" spans="1:4" x14ac:dyDescent="0.3">
      <c r="A150" s="1" t="s">
        <v>1020</v>
      </c>
      <c r="B150">
        <v>100</v>
      </c>
      <c r="D150" s="1" t="s">
        <v>450</v>
      </c>
    </row>
    <row r="151" spans="1:4" x14ac:dyDescent="0.3">
      <c r="A151" t="s">
        <v>945</v>
      </c>
      <c r="C151">
        <v>3</v>
      </c>
      <c r="D151" s="1" t="s">
        <v>872</v>
      </c>
    </row>
    <row r="152" spans="1:4" x14ac:dyDescent="0.3">
      <c r="A152" s="1" t="s">
        <v>1021</v>
      </c>
      <c r="B152">
        <v>100</v>
      </c>
      <c r="D152" s="1" t="s">
        <v>454</v>
      </c>
    </row>
    <row r="153" spans="1:4" x14ac:dyDescent="0.3">
      <c r="A153" t="s">
        <v>945</v>
      </c>
      <c r="C153">
        <v>3</v>
      </c>
      <c r="D153" s="1" t="s">
        <v>873</v>
      </c>
    </row>
    <row r="154" spans="1:4" x14ac:dyDescent="0.3">
      <c r="A154" s="1" t="s">
        <v>1022</v>
      </c>
      <c r="B154">
        <v>100</v>
      </c>
      <c r="D154" s="1" t="s">
        <v>458</v>
      </c>
    </row>
    <row r="155" spans="1:4" x14ac:dyDescent="0.3">
      <c r="A155" t="s">
        <v>945</v>
      </c>
      <c r="C155">
        <v>3</v>
      </c>
      <c r="D155" s="1" t="s">
        <v>874</v>
      </c>
    </row>
    <row r="156" spans="1:4" x14ac:dyDescent="0.3">
      <c r="A156" s="1" t="s">
        <v>1023</v>
      </c>
      <c r="B156">
        <v>100</v>
      </c>
      <c r="D156" s="1" t="s">
        <v>463</v>
      </c>
    </row>
    <row r="157" spans="1:4" x14ac:dyDescent="0.3">
      <c r="A157" t="s">
        <v>945</v>
      </c>
      <c r="C157">
        <v>3</v>
      </c>
      <c r="D157" s="1" t="s">
        <v>875</v>
      </c>
    </row>
    <row r="158" spans="1:4" x14ac:dyDescent="0.3">
      <c r="A158" s="1" t="s">
        <v>1024</v>
      </c>
      <c r="B158">
        <v>100</v>
      </c>
      <c r="D158" s="1" t="s">
        <v>467</v>
      </c>
    </row>
    <row r="159" spans="1:4" x14ac:dyDescent="0.3">
      <c r="A159" t="s">
        <v>945</v>
      </c>
      <c r="C159">
        <v>3</v>
      </c>
      <c r="D159" s="1" t="s">
        <v>876</v>
      </c>
    </row>
    <row r="160" spans="1:4" x14ac:dyDescent="0.3">
      <c r="A160" s="1" t="s">
        <v>1025</v>
      </c>
      <c r="B160">
        <v>100</v>
      </c>
      <c r="D160" s="1" t="s">
        <v>471</v>
      </c>
    </row>
    <row r="161" spans="1:4" x14ac:dyDescent="0.3">
      <c r="A161" t="s">
        <v>945</v>
      </c>
      <c r="C161">
        <v>3</v>
      </c>
      <c r="D161" s="1" t="s">
        <v>877</v>
      </c>
    </row>
    <row r="162" spans="1:4" x14ac:dyDescent="0.3">
      <c r="A162" s="1" t="s">
        <v>1026</v>
      </c>
      <c r="B162">
        <v>100</v>
      </c>
      <c r="D162" s="1" t="s">
        <v>475</v>
      </c>
    </row>
    <row r="163" spans="1:4" x14ac:dyDescent="0.3">
      <c r="A163" t="s">
        <v>945</v>
      </c>
      <c r="C163">
        <v>3</v>
      </c>
      <c r="D163" s="1" t="s">
        <v>878</v>
      </c>
    </row>
    <row r="164" spans="1:4" x14ac:dyDescent="0.3">
      <c r="A164" s="1" t="s">
        <v>1027</v>
      </c>
      <c r="B164">
        <v>100</v>
      </c>
      <c r="D164" s="1" t="s">
        <v>486</v>
      </c>
    </row>
    <row r="165" spans="1:4" x14ac:dyDescent="0.3">
      <c r="A165" t="s">
        <v>945</v>
      </c>
      <c r="C165">
        <v>2</v>
      </c>
      <c r="D165" s="1" t="s">
        <v>879</v>
      </c>
    </row>
    <row r="166" spans="1:4" x14ac:dyDescent="0.3">
      <c r="A166" s="1" t="s">
        <v>1028</v>
      </c>
      <c r="B166">
        <v>100</v>
      </c>
      <c r="D166" s="1" t="s">
        <v>491</v>
      </c>
    </row>
    <row r="167" spans="1:4" x14ac:dyDescent="0.3">
      <c r="A167" s="1" t="s">
        <v>1029</v>
      </c>
      <c r="B167">
        <v>100</v>
      </c>
      <c r="D167" s="1" t="s">
        <v>496</v>
      </c>
    </row>
    <row r="168" spans="1:4" x14ac:dyDescent="0.3">
      <c r="A168" s="1" t="s">
        <v>1030</v>
      </c>
      <c r="B168">
        <v>100</v>
      </c>
      <c r="D168" s="1" t="s">
        <v>500</v>
      </c>
    </row>
    <row r="169" spans="1:4" x14ac:dyDescent="0.3">
      <c r="A169" t="s">
        <v>942</v>
      </c>
      <c r="C169">
        <v>3</v>
      </c>
      <c r="D169" s="1" t="s">
        <v>882</v>
      </c>
    </row>
    <row r="170" spans="1:4" x14ac:dyDescent="0.3">
      <c r="A170" t="s">
        <v>943</v>
      </c>
      <c r="C170">
        <v>3</v>
      </c>
      <c r="D170" s="1" t="s">
        <v>883</v>
      </c>
    </row>
    <row r="171" spans="1:4" x14ac:dyDescent="0.3">
      <c r="A171" s="1" t="s">
        <v>1031</v>
      </c>
      <c r="B171">
        <v>100</v>
      </c>
      <c r="D171" s="1" t="s">
        <v>504</v>
      </c>
    </row>
    <row r="172" spans="1:4" x14ac:dyDescent="0.3">
      <c r="A172" t="s">
        <v>945</v>
      </c>
      <c r="C172">
        <v>1</v>
      </c>
      <c r="D172" s="1" t="s">
        <v>884</v>
      </c>
    </row>
    <row r="173" spans="1:4" x14ac:dyDescent="0.3">
      <c r="A173" s="1" t="s">
        <v>1032</v>
      </c>
      <c r="B173">
        <v>100</v>
      </c>
      <c r="D173" s="1" t="s">
        <v>508</v>
      </c>
    </row>
    <row r="174" spans="1:4" x14ac:dyDescent="0.3">
      <c r="A174" t="s">
        <v>956</v>
      </c>
      <c r="C174">
        <v>3</v>
      </c>
      <c r="D174" s="1" t="s">
        <v>885</v>
      </c>
    </row>
    <row r="175" spans="1:4" x14ac:dyDescent="0.3">
      <c r="A175" s="1" t="s">
        <v>1033</v>
      </c>
      <c r="B175">
        <v>100</v>
      </c>
      <c r="D175" s="1" t="s">
        <v>515</v>
      </c>
    </row>
    <row r="176" spans="1:4" x14ac:dyDescent="0.3">
      <c r="A176" t="s">
        <v>945</v>
      </c>
      <c r="C176">
        <v>2</v>
      </c>
      <c r="D176" s="1" t="s">
        <v>886</v>
      </c>
    </row>
    <row r="177" spans="1:4" x14ac:dyDescent="0.3">
      <c r="A177" s="1" t="s">
        <v>1034</v>
      </c>
      <c r="B177">
        <v>100</v>
      </c>
      <c r="D177" s="1" t="s">
        <v>519</v>
      </c>
    </row>
    <row r="178" spans="1:4" x14ac:dyDescent="0.3">
      <c r="A178" t="s">
        <v>942</v>
      </c>
      <c r="C178">
        <v>2</v>
      </c>
      <c r="D178" s="1" t="s">
        <v>888</v>
      </c>
    </row>
    <row r="179" spans="1:4" x14ac:dyDescent="0.3">
      <c r="A179" t="s">
        <v>1035</v>
      </c>
      <c r="C179">
        <v>2</v>
      </c>
      <c r="D179" s="1" t="s">
        <v>889</v>
      </c>
    </row>
    <row r="180" spans="1:4" x14ac:dyDescent="0.3">
      <c r="A180" s="1" t="s">
        <v>1036</v>
      </c>
      <c r="B180">
        <v>100</v>
      </c>
      <c r="D180" s="1" t="s">
        <v>523</v>
      </c>
    </row>
    <row r="181" spans="1:4" x14ac:dyDescent="0.3">
      <c r="A181" t="s">
        <v>1035</v>
      </c>
      <c r="C181">
        <v>2</v>
      </c>
      <c r="D181" s="1" t="s">
        <v>890</v>
      </c>
    </row>
    <row r="182" spans="1:4" x14ac:dyDescent="0.3">
      <c r="A182" s="1" t="s">
        <v>1037</v>
      </c>
      <c r="B182">
        <v>100</v>
      </c>
      <c r="D182" s="1" t="s">
        <v>538</v>
      </c>
    </row>
    <row r="183" spans="1:4" x14ac:dyDescent="0.3">
      <c r="A183" t="s">
        <v>945</v>
      </c>
      <c r="C183">
        <v>4</v>
      </c>
      <c r="D183" s="1" t="s">
        <v>891</v>
      </c>
    </row>
    <row r="184" spans="1:4" x14ac:dyDescent="0.3">
      <c r="A184" s="1" t="s">
        <v>1038</v>
      </c>
      <c r="B184">
        <v>100</v>
      </c>
      <c r="D184" s="1" t="s">
        <v>542</v>
      </c>
    </row>
    <row r="185" spans="1:4" x14ac:dyDescent="0.3">
      <c r="A185" t="s">
        <v>956</v>
      </c>
      <c r="C185">
        <v>3</v>
      </c>
      <c r="D185" s="1" t="s">
        <v>892</v>
      </c>
    </row>
    <row r="186" spans="1:4" x14ac:dyDescent="0.3">
      <c r="A186" s="1" t="s">
        <v>1039</v>
      </c>
      <c r="B186">
        <v>100</v>
      </c>
      <c r="D186" s="1" t="s">
        <v>547</v>
      </c>
    </row>
    <row r="187" spans="1:4" x14ac:dyDescent="0.3">
      <c r="A187" t="s">
        <v>945</v>
      </c>
      <c r="C187">
        <v>3</v>
      </c>
      <c r="D187" s="1" t="s">
        <v>893</v>
      </c>
    </row>
    <row r="188" spans="1:4" x14ac:dyDescent="0.3">
      <c r="A188" s="1" t="s">
        <v>1040</v>
      </c>
      <c r="B188">
        <v>100</v>
      </c>
      <c r="D188" s="1" t="s">
        <v>556</v>
      </c>
    </row>
    <row r="189" spans="1:4" x14ac:dyDescent="0.3">
      <c r="A189" t="s">
        <v>945</v>
      </c>
      <c r="C189">
        <v>3</v>
      </c>
      <c r="D189" s="1" t="s">
        <v>894</v>
      </c>
    </row>
    <row r="190" spans="1:4" x14ac:dyDescent="0.3">
      <c r="A190" s="1" t="s">
        <v>1041</v>
      </c>
      <c r="B190">
        <v>100</v>
      </c>
      <c r="D190" s="1" t="s">
        <v>581</v>
      </c>
    </row>
    <row r="191" spans="1:4" x14ac:dyDescent="0.3">
      <c r="A191" t="s">
        <v>1035</v>
      </c>
      <c r="C191">
        <v>3</v>
      </c>
      <c r="D191" s="1" t="s">
        <v>895</v>
      </c>
    </row>
    <row r="192" spans="1:4" x14ac:dyDescent="0.3">
      <c r="A192" t="s">
        <v>945</v>
      </c>
      <c r="C192">
        <v>3</v>
      </c>
      <c r="D192" s="1" t="s">
        <v>896</v>
      </c>
    </row>
    <row r="193" spans="1:4" x14ac:dyDescent="0.3">
      <c r="A193" s="1" t="s">
        <v>1042</v>
      </c>
      <c r="B193">
        <v>100</v>
      </c>
      <c r="D193" s="1" t="s">
        <v>587</v>
      </c>
    </row>
    <row r="194" spans="1:4" x14ac:dyDescent="0.3">
      <c r="A194" t="s">
        <v>945</v>
      </c>
      <c r="C194">
        <v>2</v>
      </c>
      <c r="D194" s="1" t="s">
        <v>897</v>
      </c>
    </row>
    <row r="195" spans="1:4" x14ac:dyDescent="0.3">
      <c r="A195" s="1" t="s">
        <v>1043</v>
      </c>
      <c r="B195">
        <v>100</v>
      </c>
      <c r="D195" s="1" t="s">
        <v>591</v>
      </c>
    </row>
    <row r="196" spans="1:4" x14ac:dyDescent="0.3">
      <c r="A196" t="s">
        <v>945</v>
      </c>
      <c r="C196">
        <v>1</v>
      </c>
      <c r="D196" s="1" t="s">
        <v>898</v>
      </c>
    </row>
    <row r="197" spans="1:4" x14ac:dyDescent="0.3">
      <c r="A197" s="1" t="s">
        <v>1044</v>
      </c>
      <c r="B197">
        <v>100</v>
      </c>
      <c r="D197" s="1" t="s">
        <v>595</v>
      </c>
    </row>
    <row r="198" spans="1:4" x14ac:dyDescent="0.3">
      <c r="A198" t="s">
        <v>945</v>
      </c>
      <c r="C198">
        <v>2</v>
      </c>
      <c r="D198" s="1" t="s">
        <v>899</v>
      </c>
    </row>
    <row r="199" spans="1:4" x14ac:dyDescent="0.3">
      <c r="A199" s="1" t="s">
        <v>1045</v>
      </c>
      <c r="B199">
        <v>100</v>
      </c>
      <c r="D199" s="1" t="s">
        <v>599</v>
      </c>
    </row>
    <row r="200" spans="1:4" x14ac:dyDescent="0.3">
      <c r="A200" t="s">
        <v>945</v>
      </c>
      <c r="C200">
        <v>1</v>
      </c>
      <c r="D200" s="1" t="s">
        <v>900</v>
      </c>
    </row>
    <row r="201" spans="1:4" x14ac:dyDescent="0.3">
      <c r="A201" s="1" t="s">
        <v>1046</v>
      </c>
      <c r="B201">
        <v>100</v>
      </c>
      <c r="D201" s="1" t="s">
        <v>603</v>
      </c>
    </row>
    <row r="202" spans="1:4" x14ac:dyDescent="0.3">
      <c r="A202" t="s">
        <v>945</v>
      </c>
      <c r="C202">
        <v>2</v>
      </c>
      <c r="D202" s="1" t="s">
        <v>901</v>
      </c>
    </row>
    <row r="203" spans="1:4" x14ac:dyDescent="0.3">
      <c r="A203" s="1" t="s">
        <v>1047</v>
      </c>
      <c r="B203">
        <v>100</v>
      </c>
      <c r="D203" s="1" t="s">
        <v>620</v>
      </c>
    </row>
    <row r="204" spans="1:4" x14ac:dyDescent="0.3">
      <c r="A204" t="s">
        <v>945</v>
      </c>
      <c r="C204">
        <v>3</v>
      </c>
      <c r="D204" s="1" t="s">
        <v>902</v>
      </c>
    </row>
    <row r="205" spans="1:4" x14ac:dyDescent="0.3">
      <c r="A205" s="1" t="s">
        <v>1048</v>
      </c>
      <c r="B205">
        <v>100</v>
      </c>
      <c r="D205" s="1" t="s">
        <v>624</v>
      </c>
    </row>
    <row r="206" spans="1:4" x14ac:dyDescent="0.3">
      <c r="A206" s="1" t="s">
        <v>1049</v>
      </c>
      <c r="B206">
        <v>100</v>
      </c>
      <c r="D206" s="1" t="s">
        <v>628</v>
      </c>
    </row>
    <row r="207" spans="1:4" x14ac:dyDescent="0.3">
      <c r="A207" s="1" t="s">
        <v>1050</v>
      </c>
      <c r="B207">
        <v>100</v>
      </c>
      <c r="D207" s="1" t="s">
        <v>632</v>
      </c>
    </row>
    <row r="208" spans="1:4" x14ac:dyDescent="0.3">
      <c r="A208" t="s">
        <v>945</v>
      </c>
      <c r="C208">
        <v>3</v>
      </c>
      <c r="D208" s="1" t="s">
        <v>904</v>
      </c>
    </row>
    <row r="209" spans="1:4" x14ac:dyDescent="0.3">
      <c r="A209" s="1" t="s">
        <v>1051</v>
      </c>
      <c r="B209">
        <v>100</v>
      </c>
      <c r="D209" s="1" t="s">
        <v>640</v>
      </c>
    </row>
    <row r="210" spans="1:4" x14ac:dyDescent="0.3">
      <c r="A210" t="s">
        <v>942</v>
      </c>
      <c r="C210">
        <v>2</v>
      </c>
      <c r="D210" s="1" t="s">
        <v>905</v>
      </c>
    </row>
    <row r="211" spans="1:4" x14ac:dyDescent="0.3">
      <c r="A211" t="s">
        <v>945</v>
      </c>
      <c r="C211">
        <v>2</v>
      </c>
      <c r="D211" s="1" t="s">
        <v>906</v>
      </c>
    </row>
    <row r="212" spans="1:4" x14ac:dyDescent="0.3">
      <c r="A212" s="1" t="s">
        <v>1052</v>
      </c>
      <c r="B212">
        <v>100</v>
      </c>
      <c r="D212" s="1" t="s">
        <v>646</v>
      </c>
    </row>
    <row r="213" spans="1:4" x14ac:dyDescent="0.3">
      <c r="A213" t="s">
        <v>945</v>
      </c>
      <c r="C213">
        <v>2</v>
      </c>
      <c r="D213" s="1" t="s">
        <v>907</v>
      </c>
    </row>
    <row r="214" spans="1:4" x14ac:dyDescent="0.3">
      <c r="A214" s="1" t="s">
        <v>1053</v>
      </c>
      <c r="B214">
        <v>100</v>
      </c>
      <c r="D214" s="1" t="s">
        <v>652</v>
      </c>
    </row>
    <row r="215" spans="1:4" x14ac:dyDescent="0.3">
      <c r="A215" t="s">
        <v>945</v>
      </c>
      <c r="C215">
        <v>3</v>
      </c>
      <c r="D215" s="1" t="s">
        <v>908</v>
      </c>
    </row>
    <row r="216" spans="1:4" x14ac:dyDescent="0.3">
      <c r="A216" s="1" t="s">
        <v>1054</v>
      </c>
      <c r="B216">
        <v>100</v>
      </c>
      <c r="D216" s="1" t="s">
        <v>658</v>
      </c>
    </row>
    <row r="217" spans="1:4" x14ac:dyDescent="0.3">
      <c r="A217" t="s">
        <v>945</v>
      </c>
      <c r="C217">
        <v>2</v>
      </c>
      <c r="D217" s="1" t="s">
        <v>909</v>
      </c>
    </row>
    <row r="218" spans="1:4" x14ac:dyDescent="0.3">
      <c r="A218" s="1" t="s">
        <v>1055</v>
      </c>
      <c r="B218">
        <v>100</v>
      </c>
      <c r="D218" s="1" t="s">
        <v>663</v>
      </c>
    </row>
    <row r="219" spans="1:4" x14ac:dyDescent="0.3">
      <c r="A219" t="s">
        <v>945</v>
      </c>
      <c r="C219">
        <v>2</v>
      </c>
      <c r="D219" s="1" t="s">
        <v>910</v>
      </c>
    </row>
    <row r="220" spans="1:4" x14ac:dyDescent="0.3">
      <c r="A220" s="1" t="s">
        <v>1056</v>
      </c>
      <c r="B220">
        <v>100</v>
      </c>
      <c r="D220" s="1" t="s">
        <v>668</v>
      </c>
    </row>
    <row r="221" spans="1:4" x14ac:dyDescent="0.3">
      <c r="A221" t="s">
        <v>945</v>
      </c>
      <c r="C221">
        <v>3</v>
      </c>
      <c r="D221" s="1" t="s">
        <v>911</v>
      </c>
    </row>
    <row r="222" spans="1:4" x14ac:dyDescent="0.3">
      <c r="A222" s="1" t="s">
        <v>1057</v>
      </c>
      <c r="B222">
        <v>100</v>
      </c>
      <c r="D222" s="1" t="s">
        <v>673</v>
      </c>
    </row>
    <row r="223" spans="1:4" x14ac:dyDescent="0.3">
      <c r="A223" t="s">
        <v>945</v>
      </c>
      <c r="C223">
        <v>3</v>
      </c>
      <c r="D223" s="1" t="s">
        <v>912</v>
      </c>
    </row>
    <row r="224" spans="1:4" x14ac:dyDescent="0.3">
      <c r="A224" s="1" t="s">
        <v>1058</v>
      </c>
      <c r="B224">
        <v>100</v>
      </c>
      <c r="D224" s="1" t="s">
        <v>678</v>
      </c>
    </row>
    <row r="225" spans="1:4" x14ac:dyDescent="0.3">
      <c r="A225" t="s">
        <v>942</v>
      </c>
      <c r="C225">
        <v>2</v>
      </c>
      <c r="D225" s="1" t="s">
        <v>913</v>
      </c>
    </row>
    <row r="226" spans="1:4" x14ac:dyDescent="0.3">
      <c r="A226" t="s">
        <v>945</v>
      </c>
      <c r="C226">
        <v>2</v>
      </c>
      <c r="D226" s="1" t="s">
        <v>914</v>
      </c>
    </row>
    <row r="227" spans="1:4" x14ac:dyDescent="0.3">
      <c r="A227" s="1" t="s">
        <v>1059</v>
      </c>
      <c r="B227">
        <v>100</v>
      </c>
      <c r="D227" s="1" t="s">
        <v>915</v>
      </c>
    </row>
    <row r="228" spans="1:4" x14ac:dyDescent="0.3">
      <c r="A228" t="s">
        <v>1060</v>
      </c>
      <c r="C228">
        <v>0</v>
      </c>
      <c r="D228" s="1" t="s">
        <v>917</v>
      </c>
    </row>
    <row r="229" spans="1:4" x14ac:dyDescent="0.3">
      <c r="A229" s="1" t="s">
        <v>1061</v>
      </c>
      <c r="B229">
        <v>100</v>
      </c>
      <c r="D229" s="1" t="s">
        <v>918</v>
      </c>
    </row>
    <row r="230" spans="1:4" x14ac:dyDescent="0.3">
      <c r="A230" t="s">
        <v>1062</v>
      </c>
      <c r="C230">
        <v>0</v>
      </c>
      <c r="D230" s="1" t="s">
        <v>919</v>
      </c>
    </row>
    <row r="231" spans="1:4" x14ac:dyDescent="0.3">
      <c r="A231" s="1" t="s">
        <v>1063</v>
      </c>
      <c r="B231">
        <v>100</v>
      </c>
      <c r="D231" s="1" t="s">
        <v>920</v>
      </c>
    </row>
    <row r="232" spans="1:4" x14ac:dyDescent="0.3">
      <c r="A232" t="s">
        <v>1060</v>
      </c>
      <c r="C232">
        <v>0</v>
      </c>
      <c r="D232" s="1" t="s">
        <v>921</v>
      </c>
    </row>
    <row r="233" spans="1:4" x14ac:dyDescent="0.3">
      <c r="A233" s="1" t="s">
        <v>1064</v>
      </c>
      <c r="B233">
        <v>100</v>
      </c>
      <c r="D233" s="1" t="s">
        <v>816</v>
      </c>
    </row>
    <row r="234" spans="1:4" x14ac:dyDescent="0.3">
      <c r="A234" t="s">
        <v>945</v>
      </c>
      <c r="C234">
        <v>3</v>
      </c>
      <c r="D234" s="1" t="s">
        <v>922</v>
      </c>
    </row>
    <row r="235" spans="1:4" x14ac:dyDescent="0.3">
      <c r="A235" t="s">
        <v>1035</v>
      </c>
      <c r="C235">
        <v>3</v>
      </c>
      <c r="D235" s="1" t="s">
        <v>923</v>
      </c>
    </row>
    <row r="236" spans="1:4" x14ac:dyDescent="0.3">
      <c r="A236" s="1" t="s">
        <v>1065</v>
      </c>
      <c r="B236">
        <v>100</v>
      </c>
      <c r="D236" s="1" t="s">
        <v>817</v>
      </c>
    </row>
    <row r="237" spans="1:4" x14ac:dyDescent="0.3">
      <c r="A237" t="s">
        <v>942</v>
      </c>
      <c r="C237">
        <v>1</v>
      </c>
      <c r="D237" s="1" t="s">
        <v>924</v>
      </c>
    </row>
    <row r="238" spans="1:4" x14ac:dyDescent="0.3">
      <c r="A238" s="1" t="s">
        <v>1066</v>
      </c>
      <c r="B238">
        <v>100</v>
      </c>
      <c r="D238" s="1" t="s">
        <v>818</v>
      </c>
    </row>
    <row r="239" spans="1:4" x14ac:dyDescent="0.3">
      <c r="A239" t="s">
        <v>1067</v>
      </c>
      <c r="C239">
        <v>0</v>
      </c>
      <c r="D239" s="1" t="s">
        <v>925</v>
      </c>
    </row>
    <row r="240" spans="1:4" x14ac:dyDescent="0.3">
      <c r="A240" s="1" t="s">
        <v>1068</v>
      </c>
      <c r="B240">
        <v>100</v>
      </c>
      <c r="D240" s="1" t="s">
        <v>880</v>
      </c>
    </row>
    <row r="241" spans="1:4" x14ac:dyDescent="0.3">
      <c r="A241" t="s">
        <v>945</v>
      </c>
      <c r="C241">
        <v>2</v>
      </c>
      <c r="D241" s="1" t="s">
        <v>926</v>
      </c>
    </row>
    <row r="242" spans="1:4" x14ac:dyDescent="0.3">
      <c r="A242" s="1" t="s">
        <v>1069</v>
      </c>
      <c r="B242">
        <v>100</v>
      </c>
      <c r="D242" s="1" t="s">
        <v>881</v>
      </c>
    </row>
    <row r="243" spans="1:4" x14ac:dyDescent="0.3">
      <c r="A243" t="s">
        <v>945</v>
      </c>
      <c r="C243">
        <v>2</v>
      </c>
      <c r="D243" s="1" t="s">
        <v>927</v>
      </c>
    </row>
    <row r="244" spans="1:4" x14ac:dyDescent="0.3">
      <c r="A244" s="1" t="s">
        <v>1070</v>
      </c>
      <c r="B244">
        <v>100</v>
      </c>
      <c r="D244" s="1" t="s">
        <v>887</v>
      </c>
    </row>
    <row r="245" spans="1:4" x14ac:dyDescent="0.3">
      <c r="A245" t="s">
        <v>1067</v>
      </c>
      <c r="C245">
        <v>4</v>
      </c>
      <c r="D245" s="1" t="s">
        <v>928</v>
      </c>
    </row>
    <row r="246" spans="1:4" x14ac:dyDescent="0.3">
      <c r="A246" s="1" t="s">
        <v>1071</v>
      </c>
      <c r="B246">
        <v>100</v>
      </c>
      <c r="D246" s="1" t="s">
        <v>903</v>
      </c>
    </row>
    <row r="247" spans="1:4" x14ac:dyDescent="0.3">
      <c r="A247" t="s">
        <v>942</v>
      </c>
      <c r="C247">
        <v>4</v>
      </c>
      <c r="D247" s="1" t="s">
        <v>929</v>
      </c>
    </row>
    <row r="248" spans="1:4" x14ac:dyDescent="0.3">
      <c r="A248" t="s">
        <v>1072</v>
      </c>
      <c r="C248">
        <v>4</v>
      </c>
      <c r="D248" s="1" t="s">
        <v>930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90835-8BE1-4A86-8D68-CFAABADEAF0E}">
  <dimension ref="A1:M30"/>
  <sheetViews>
    <sheetView workbookViewId="0"/>
  </sheetViews>
  <sheetFormatPr defaultRowHeight="16.5" x14ac:dyDescent="0.3"/>
  <sheetData>
    <row r="1" spans="1:7" x14ac:dyDescent="0.3">
      <c r="A1" t="s">
        <v>1147</v>
      </c>
    </row>
    <row r="2" spans="1:7" x14ac:dyDescent="0.3">
      <c r="A2" s="1" t="s">
        <v>1148</v>
      </c>
      <c r="B2" t="s">
        <v>1149</v>
      </c>
      <c r="C2" s="1" t="s">
        <v>1150</v>
      </c>
    </row>
    <row r="3" spans="1:7" x14ac:dyDescent="0.3">
      <c r="A3" s="1" t="s">
        <v>1151</v>
      </c>
      <c r="B3" t="s">
        <v>1152</v>
      </c>
    </row>
    <row r="4" spans="1:7" x14ac:dyDescent="0.3">
      <c r="A4" s="1" t="s">
        <v>1153</v>
      </c>
      <c r="B4">
        <v>5</v>
      </c>
    </row>
    <row r="5" spans="1:7" x14ac:dyDescent="0.3">
      <c r="A5" s="1" t="s">
        <v>1154</v>
      </c>
      <c r="B5">
        <v>5</v>
      </c>
    </row>
    <row r="6" spans="1:7" x14ac:dyDescent="0.3">
      <c r="A6" s="1" t="s">
        <v>1155</v>
      </c>
      <c r="B6" t="s">
        <v>1156</v>
      </c>
    </row>
    <row r="7" spans="1:7" x14ac:dyDescent="0.3">
      <c r="A7" s="1" t="s">
        <v>1157</v>
      </c>
      <c r="B7" t="s">
        <v>932</v>
      </c>
      <c r="C7">
        <v>1</v>
      </c>
    </row>
    <row r="8" spans="1:7" x14ac:dyDescent="0.3">
      <c r="A8" s="1" t="s">
        <v>1158</v>
      </c>
      <c r="B8" t="s">
        <v>932</v>
      </c>
      <c r="C8">
        <v>3</v>
      </c>
    </row>
    <row r="9" spans="1:7" x14ac:dyDescent="0.3">
      <c r="A9" s="1" t="s">
        <v>1159</v>
      </c>
      <c r="B9" t="s">
        <v>933</v>
      </c>
      <c r="C9" t="s">
        <v>934</v>
      </c>
      <c r="D9" t="s">
        <v>935</v>
      </c>
      <c r="E9" t="s">
        <v>936</v>
      </c>
      <c r="F9" t="s">
        <v>937</v>
      </c>
      <c r="G9" t="s">
        <v>1160</v>
      </c>
    </row>
    <row r="10" spans="1:7" x14ac:dyDescent="0.3">
      <c r="A10" s="1" t="s">
        <v>1161</v>
      </c>
      <c r="B10">
        <v>1153.3</v>
      </c>
      <c r="C10">
        <v>0</v>
      </c>
      <c r="D10">
        <v>0</v>
      </c>
    </row>
    <row r="11" spans="1:7" x14ac:dyDescent="0.3">
      <c r="A11" s="1" t="s">
        <v>1162</v>
      </c>
      <c r="B11" t="s">
        <v>1163</v>
      </c>
      <c r="C11">
        <v>4</v>
      </c>
    </row>
    <row r="12" spans="1:7" x14ac:dyDescent="0.3">
      <c r="A12" s="1" t="s">
        <v>1164</v>
      </c>
      <c r="B12" t="s">
        <v>1163</v>
      </c>
      <c r="C12">
        <v>4</v>
      </c>
    </row>
    <row r="13" spans="1:7" x14ac:dyDescent="0.3">
      <c r="A13" s="1" t="s">
        <v>1165</v>
      </c>
      <c r="B13" t="s">
        <v>1163</v>
      </c>
      <c r="C13">
        <v>3</v>
      </c>
    </row>
    <row r="14" spans="1:7" x14ac:dyDescent="0.3">
      <c r="A14" s="1" t="s">
        <v>1166</v>
      </c>
      <c r="B14" t="s">
        <v>932</v>
      </c>
      <c r="C14">
        <v>5</v>
      </c>
    </row>
    <row r="15" spans="1:7" x14ac:dyDescent="0.3">
      <c r="A15" s="1" t="s">
        <v>1167</v>
      </c>
      <c r="B15" t="s">
        <v>916</v>
      </c>
      <c r="C15" t="s">
        <v>1168</v>
      </c>
      <c r="D15" t="s">
        <v>1168</v>
      </c>
      <c r="E15" t="s">
        <v>1168</v>
      </c>
      <c r="F15">
        <v>1</v>
      </c>
    </row>
    <row r="16" spans="1:7" x14ac:dyDescent="0.3">
      <c r="A16" s="1" t="s">
        <v>1169</v>
      </c>
      <c r="B16">
        <v>0</v>
      </c>
      <c r="C16">
        <v>0</v>
      </c>
    </row>
    <row r="17" spans="1:13" x14ac:dyDescent="0.3">
      <c r="A17" s="1" t="s">
        <v>1170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 x14ac:dyDescent="0.3">
      <c r="A18" s="1" t="s">
        <v>1171</v>
      </c>
      <c r="B18">
        <v>0</v>
      </c>
      <c r="C18">
        <v>0</v>
      </c>
    </row>
    <row r="19" spans="1:13" x14ac:dyDescent="0.3">
      <c r="A19" s="1" t="s">
        <v>1172</v>
      </c>
    </row>
    <row r="20" spans="1:13" x14ac:dyDescent="0.3">
      <c r="A20" s="1" t="s">
        <v>1173</v>
      </c>
      <c r="B20" s="1" t="s">
        <v>52</v>
      </c>
      <c r="C20">
        <v>1</v>
      </c>
    </row>
    <row r="21" spans="1:13" x14ac:dyDescent="0.3">
      <c r="A21" t="s">
        <v>931</v>
      </c>
      <c r="B21" t="s">
        <v>1174</v>
      </c>
      <c r="C21" t="s">
        <v>1175</v>
      </c>
    </row>
    <row r="22" spans="1:13" x14ac:dyDescent="0.3">
      <c r="A22">
        <v>1</v>
      </c>
      <c r="B22" s="1" t="s">
        <v>1176</v>
      </c>
      <c r="C22" s="1" t="s">
        <v>1085</v>
      </c>
    </row>
    <row r="23" spans="1:13" x14ac:dyDescent="0.3">
      <c r="A23">
        <v>2</v>
      </c>
      <c r="B23" s="1" t="s">
        <v>1177</v>
      </c>
      <c r="C23" s="1" t="s">
        <v>1178</v>
      </c>
    </row>
    <row r="24" spans="1:13" x14ac:dyDescent="0.3">
      <c r="A24">
        <v>3</v>
      </c>
      <c r="B24" s="1" t="s">
        <v>1138</v>
      </c>
      <c r="C24" s="1" t="s">
        <v>1137</v>
      </c>
    </row>
    <row r="25" spans="1:13" x14ac:dyDescent="0.3">
      <c r="A25">
        <v>4</v>
      </c>
      <c r="B25" s="1" t="s">
        <v>1140</v>
      </c>
      <c r="C25" s="1" t="s">
        <v>1139</v>
      </c>
    </row>
    <row r="26" spans="1:13" x14ac:dyDescent="0.3">
      <c r="A26">
        <v>5</v>
      </c>
      <c r="B26" s="1" t="s">
        <v>771</v>
      </c>
      <c r="C26" s="1" t="s">
        <v>1143</v>
      </c>
    </row>
    <row r="27" spans="1:13" x14ac:dyDescent="0.3">
      <c r="A27">
        <v>6</v>
      </c>
      <c r="B27" s="1" t="s">
        <v>783</v>
      </c>
      <c r="C27" s="1" t="s">
        <v>1144</v>
      </c>
    </row>
    <row r="28" spans="1:13" x14ac:dyDescent="0.3">
      <c r="A28">
        <v>7</v>
      </c>
      <c r="B28" s="1" t="s">
        <v>1179</v>
      </c>
      <c r="C28" s="1" t="s">
        <v>52</v>
      </c>
    </row>
    <row r="29" spans="1:13" x14ac:dyDescent="0.3">
      <c r="A29">
        <v>8</v>
      </c>
      <c r="B29" s="1" t="s">
        <v>1179</v>
      </c>
      <c r="C29" s="1" t="s">
        <v>52</v>
      </c>
    </row>
    <row r="30" spans="1:13" x14ac:dyDescent="0.3">
      <c r="A30">
        <v>9</v>
      </c>
      <c r="B30" s="1" t="s">
        <v>1179</v>
      </c>
      <c r="C30" s="1" t="s">
        <v>52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65874-779B-4109-8326-046AC7205378}">
  <dimension ref="A1"/>
  <sheetViews>
    <sheetView workbookViewId="0"/>
  </sheetViews>
  <sheetFormatPr defaultRowHeight="16.5" x14ac:dyDescent="0.3"/>
  <sheetData>
    <row r="1" spans="1:1" x14ac:dyDescent="0.3">
      <c r="A1" t="s">
        <v>1180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5</vt:i4>
      </vt:variant>
    </vt:vector>
  </HeadingPairs>
  <TitlesOfParts>
    <vt:vector size="11" baseType="lpstr">
      <vt:lpstr>원가계산서</vt:lpstr>
      <vt:lpstr>공종별집계표</vt:lpstr>
      <vt:lpstr>공종별내역서</vt:lpstr>
      <vt:lpstr>공량설정_일위대가</vt:lpstr>
      <vt:lpstr> 공사설정 </vt:lpstr>
      <vt:lpstr>Sheet1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진수 김</dc:creator>
  <cp:lastModifiedBy>kiapi kiapi</cp:lastModifiedBy>
  <dcterms:created xsi:type="dcterms:W3CDTF">2025-04-29T02:42:37Z</dcterms:created>
  <dcterms:modified xsi:type="dcterms:W3CDTF">2025-05-20T01:45:11Z</dcterms:modified>
</cp:coreProperties>
</file>