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.kiapi\5.구매계약\2025년도\1.(입찰)자체조달\(251113)_26년 파견용역원 용역\"/>
    </mc:Choice>
  </mc:AlternateContent>
  <xr:revisionPtr revIDLastSave="0" documentId="13_ncr:1_{52C683DC-AE8A-49B3-B46F-1DB0B47EA12B}" xr6:coauthVersionLast="47" xr6:coauthVersionMax="47" xr10:uidLastSave="{00000000-0000-0000-0000-000000000000}"/>
  <bookViews>
    <workbookView xWindow="28830" yWindow="345" windowWidth="28200" windowHeight="14925" xr2:uid="{39D8B244-9FE1-4C6A-BB5E-92FF04A25418}"/>
  </bookViews>
  <sheets>
    <sheet name="26년 산출내역서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1" i="1" l="1"/>
  <c r="O19" i="1"/>
  <c r="O23" i="1"/>
  <c r="E45" i="1"/>
  <c r="E44" i="1"/>
  <c r="E39" i="1"/>
  <c r="E36" i="1"/>
  <c r="E33" i="1"/>
  <c r="E30" i="1"/>
  <c r="E27" i="1"/>
  <c r="E25" i="1"/>
  <c r="F25" i="1" s="1"/>
  <c r="E24" i="1"/>
  <c r="E20" i="1"/>
  <c r="F20" i="1" s="1"/>
  <c r="E16" i="1"/>
  <c r="E11" i="1"/>
  <c r="E13" i="1"/>
  <c r="O52" i="1"/>
  <c r="N52" i="1"/>
  <c r="M52" i="1"/>
  <c r="L52" i="1"/>
  <c r="K52" i="1"/>
  <c r="J52" i="1"/>
  <c r="I52" i="1"/>
  <c r="H52" i="1"/>
  <c r="G52" i="1"/>
  <c r="F52" i="1"/>
  <c r="E52" i="1"/>
  <c r="H44" i="1"/>
  <c r="H45" i="1" s="1"/>
  <c r="T39" i="1"/>
  <c r="Q39" i="1"/>
  <c r="N39" i="1"/>
  <c r="H39" i="1"/>
  <c r="T36" i="1"/>
  <c r="Q36" i="1"/>
  <c r="N36" i="1"/>
  <c r="H36" i="1"/>
  <c r="T30" i="1"/>
  <c r="Q30" i="1"/>
  <c r="N30" i="1"/>
  <c r="H30" i="1"/>
  <c r="T27" i="1"/>
  <c r="Q27" i="1"/>
  <c r="N27" i="1"/>
  <c r="H27" i="1"/>
  <c r="U25" i="1"/>
  <c r="I25" i="1"/>
  <c r="O24" i="1"/>
  <c r="U24" i="1"/>
  <c r="R24" i="1"/>
  <c r="F24" i="1"/>
  <c r="O22" i="1"/>
  <c r="L21" i="1"/>
  <c r="U20" i="1"/>
  <c r="R20" i="1"/>
  <c r="O20" i="1"/>
  <c r="U19" i="1"/>
  <c r="R19" i="1"/>
  <c r="N16" i="1"/>
  <c r="K16" i="1"/>
  <c r="L15" i="1"/>
  <c r="L14" i="1"/>
  <c r="U13" i="1"/>
  <c r="R13" i="1"/>
  <c r="O13" i="1"/>
  <c r="L13" i="1"/>
  <c r="I13" i="1"/>
  <c r="U11" i="1"/>
  <c r="R11" i="1"/>
  <c r="O11" i="1"/>
  <c r="L11" i="1"/>
  <c r="I11" i="1"/>
  <c r="L40" i="1"/>
  <c r="P12" i="1"/>
  <c r="M12" i="1"/>
  <c r="L39" i="1"/>
  <c r="F7" i="1"/>
  <c r="F11" i="1" l="1"/>
  <c r="L38" i="1"/>
  <c r="F16" i="1"/>
  <c r="L25" i="1"/>
  <c r="O16" i="1"/>
  <c r="R16" i="1"/>
  <c r="L17" i="1"/>
  <c r="L16" i="1"/>
  <c r="L41" i="1"/>
  <c r="L18" i="1"/>
  <c r="L35" i="1"/>
  <c r="L29" i="1"/>
  <c r="L8" i="1"/>
  <c r="I24" i="1"/>
  <c r="O27" i="1"/>
  <c r="O36" i="1"/>
  <c r="L7" i="1"/>
  <c r="R25" i="1"/>
  <c r="L31" i="1"/>
  <c r="L33" i="1"/>
  <c r="L34" i="1"/>
  <c r="L37" i="1"/>
  <c r="L30" i="1"/>
  <c r="F13" i="1"/>
  <c r="R7" i="1"/>
  <c r="R12" i="1" s="1"/>
  <c r="F12" i="1"/>
  <c r="I7" i="1"/>
  <c r="I12" i="1" s="1"/>
  <c r="I16" i="1"/>
  <c r="R36" i="1"/>
  <c r="I20" i="1"/>
  <c r="L20" i="1"/>
  <c r="R33" i="1"/>
  <c r="L9" i="1"/>
  <c r="G12" i="1"/>
  <c r="R39" i="1"/>
  <c r="U16" i="1"/>
  <c r="U7" i="1"/>
  <c r="U12" i="1" s="1"/>
  <c r="O33" i="1"/>
  <c r="O39" i="1"/>
  <c r="O7" i="1"/>
  <c r="O12" i="1" s="1"/>
  <c r="S12" i="1"/>
  <c r="D12" i="1"/>
  <c r="J12" i="1"/>
  <c r="L24" i="1"/>
  <c r="O25" i="1"/>
  <c r="L36" i="1"/>
  <c r="O30" i="1" l="1"/>
  <c r="O42" i="1" s="1"/>
  <c r="J26" i="1"/>
  <c r="L32" i="1"/>
  <c r="L12" i="1"/>
  <c r="L26" i="1" s="1"/>
  <c r="L27" i="1"/>
  <c r="L28" i="1"/>
  <c r="O26" i="1"/>
  <c r="P26" i="1"/>
  <c r="U26" i="1"/>
  <c r="R26" i="1"/>
  <c r="F26" i="1"/>
  <c r="I36" i="1"/>
  <c r="I33" i="1"/>
  <c r="G26" i="1"/>
  <c r="I39" i="1"/>
  <c r="M26" i="1"/>
  <c r="I26" i="1"/>
  <c r="F33" i="1"/>
  <c r="D26" i="1"/>
  <c r="F39" i="1"/>
  <c r="F36" i="1"/>
  <c r="R30" i="1"/>
  <c r="R27" i="1"/>
  <c r="U39" i="1"/>
  <c r="S26" i="1"/>
  <c r="U36" i="1"/>
  <c r="U33" i="1"/>
  <c r="M42" i="1" l="1"/>
  <c r="O43" i="1"/>
  <c r="F27" i="1"/>
  <c r="F30" i="1"/>
  <c r="L42" i="1"/>
  <c r="L43" i="1" s="1"/>
  <c r="J42" i="1"/>
  <c r="J43" i="1" s="1"/>
  <c r="U30" i="1"/>
  <c r="U27" i="1"/>
  <c r="P42" i="1"/>
  <c r="P43" i="1" s="1"/>
  <c r="M43" i="1"/>
  <c r="R42" i="1"/>
  <c r="R43" i="1" s="1"/>
  <c r="I27" i="1"/>
  <c r="I30" i="1"/>
  <c r="S42" i="1" l="1"/>
  <c r="S43" i="1" s="1"/>
  <c r="S44" i="1" s="1"/>
  <c r="U44" i="1" s="1"/>
  <c r="U42" i="1"/>
  <c r="U43" i="1" s="1"/>
  <c r="D42" i="1"/>
  <c r="D43" i="1" s="1"/>
  <c r="D44" i="1" s="1"/>
  <c r="F44" i="1" s="1"/>
  <c r="F42" i="1"/>
  <c r="F43" i="1" s="1"/>
  <c r="M44" i="1"/>
  <c r="O44" i="1" s="1"/>
  <c r="G42" i="1"/>
  <c r="G43" i="1" s="1"/>
  <c r="P44" i="1"/>
  <c r="R44" i="1" s="1"/>
  <c r="J44" i="1"/>
  <c r="L44" i="1" s="1"/>
  <c r="I42" i="1"/>
  <c r="I43" i="1" s="1"/>
  <c r="S45" i="1" l="1"/>
  <c r="U45" i="1" s="1"/>
  <c r="U46" i="1" s="1"/>
  <c r="M45" i="1"/>
  <c r="O45" i="1" s="1"/>
  <c r="O46" i="1" s="1"/>
  <c r="D45" i="1"/>
  <c r="F45" i="1" s="1"/>
  <c r="F46" i="1" s="1"/>
  <c r="J45" i="1"/>
  <c r="L45" i="1" s="1"/>
  <c r="L46" i="1" s="1"/>
  <c r="G44" i="1"/>
  <c r="I44" i="1" s="1"/>
  <c r="P45" i="1"/>
  <c r="M46" i="1" l="1"/>
  <c r="S46" i="1"/>
  <c r="D46" i="1"/>
  <c r="J46" i="1"/>
  <c r="R45" i="1"/>
  <c r="R46" i="1" s="1"/>
  <c r="P46" i="1"/>
  <c r="G45" i="1"/>
  <c r="I45" i="1" l="1"/>
  <c r="I46" i="1" s="1"/>
  <c r="D47" i="1" s="1"/>
  <c r="G46" i="1"/>
  <c r="D48" i="1" l="1"/>
  <c r="D50" i="1" s="1"/>
  <c r="D51" i="1" s="1"/>
  <c r="D52" i="1" s="1"/>
  <c r="O57" i="1" s="1"/>
</calcChain>
</file>

<file path=xl/sharedStrings.xml><?xml version="1.0" encoding="utf-8"?>
<sst xmlns="http://schemas.openxmlformats.org/spreadsheetml/2006/main" count="72" uniqueCount="56">
  <si>
    <t>최저임금</t>
    <phoneticPr fontId="6" type="noConversion"/>
  </si>
  <si>
    <t xml:space="preserve">     구    분</t>
  </si>
  <si>
    <t>산  출  내  역</t>
  </si>
  <si>
    <t>경    비</t>
  </si>
  <si>
    <t>미화</t>
  </si>
  <si>
    <t>기계/조경</t>
    <phoneticPr fontId="4" type="noConversion"/>
  </si>
  <si>
    <t>관 제</t>
  </si>
  <si>
    <t>수소충전소 충전원 (104시간)</t>
    <phoneticPr fontId="4" type="noConversion"/>
  </si>
  <si>
    <t>수소충전소 충전원 (209시간)</t>
    <phoneticPr fontId="4" type="noConversion"/>
  </si>
  <si>
    <t>비   고</t>
  </si>
  <si>
    <t>용역단가</t>
  </si>
  <si>
    <t>인원</t>
  </si>
  <si>
    <t>소  계</t>
  </si>
  <si>
    <t>직 접 노 무 비</t>
  </si>
  <si>
    <t xml:space="preserve"> 기 본 급</t>
  </si>
  <si>
    <t>자격수당</t>
  </si>
  <si>
    <t>심야수당</t>
  </si>
  <si>
    <t xml:space="preserve"> 연차유급수당</t>
  </si>
  <si>
    <t>퇴직적립금</t>
    <phoneticPr fontId="4" type="noConversion"/>
  </si>
  <si>
    <t>시간외 근무 수당</t>
  </si>
  <si>
    <t>피 복 비</t>
  </si>
  <si>
    <t>유류비</t>
  </si>
  <si>
    <t>복지후생</t>
  </si>
  <si>
    <t>계(A)</t>
  </si>
  <si>
    <t>간 접 노 무 비</t>
  </si>
  <si>
    <t xml:space="preserve"> 건강보험료</t>
  </si>
  <si>
    <t xml:space="preserve"> 요양보험료</t>
  </si>
  <si>
    <t xml:space="preserve"> 국민연금</t>
  </si>
  <si>
    <t xml:space="preserve"> 고용보험료</t>
  </si>
  <si>
    <t xml:space="preserve"> 산재보험료</t>
  </si>
  <si>
    <t>계(B)</t>
  </si>
  <si>
    <t>직.간접노무비 계</t>
  </si>
  <si>
    <t>관  리  비</t>
  </si>
  <si>
    <t>기 업 이 윤</t>
  </si>
  <si>
    <t>합        계</t>
  </si>
  <si>
    <t>총         계</t>
  </si>
  <si>
    <t>도급사업 안전보건관리비(정산)</t>
    <phoneticPr fontId="4" type="noConversion"/>
  </si>
  <si>
    <t>안전보건특별 관리비(사후정산)</t>
    <phoneticPr fontId="4" type="noConversion"/>
  </si>
  <si>
    <t>부가가치세</t>
  </si>
  <si>
    <t>월간용역비</t>
  </si>
  <si>
    <t>년간 계약금액(1월~12월)</t>
  </si>
  <si>
    <t xml:space="preserve"> </t>
    <phoneticPr fontId="6" type="noConversion"/>
  </si>
  <si>
    <t xml:space="preserve">26년 견적 산출 내역서                              </t>
    <phoneticPr fontId="4" type="noConversion"/>
  </si>
  <si>
    <t>용역명 : 2026년 경비/미화/시설/관제/수소충전원 용역</t>
    <phoneticPr fontId="4" type="noConversion"/>
  </si>
  <si>
    <t xml:space="preserve">
1. 경비
 * 근무인원 : 4명
 * 근무시간 : 24시간격일제
                        (2교대)
 * 휴게시간 : 총8시간
2. 미화
 * 근무인원 : 3명
 * 근무시간
   - 07:00~16:00
 * 휴게시간
  - 점심 1시간
3. 시설
 * 근무인원 : 3명
  - 조경원 2명
  - 영선원 1명
 * 근무시간
   - 09:00~18:00
 * 휴게시간
  - 점심 1시간
4. 관제
* 근무인원 : 2명
 * 근무시간
  - 관제원A : 06:00~15:00
  - 관제원B : 13:00~22:00
 * 휴게시간
  - A : 점심 1시간
  - B : 저녁 1시간
5. 수소충전원
* 근무인원 : 2명
 * 근무시간
   - 충전원A : 09:00~13:00
   - 충전원B : 12:00~21:00
 * 휴게시간
  - A : 저녁 1시간
  - B : 저녁 1시간</t>
    <phoneticPr fontId="4" type="noConversion"/>
  </si>
  <si>
    <t>10,320×16시간×365/2/12월(경비)
10,320×209시간(미화원)
11,940×209(조경원)
10,700×209(영선원)
10,850×209시간(관제)
10,460×104시간(수소충전원)
10,460×209시간(수소충전원)</t>
    <phoneticPr fontId="4" type="noConversion"/>
  </si>
  <si>
    <t>공고기준금액(낙찰률 역산적용)</t>
    <phoneticPr fontId="4" type="noConversion"/>
  </si>
  <si>
    <t>10,320×2시간×365/2×50%/12월</t>
    <phoneticPr fontId="4" type="noConversion"/>
  </si>
  <si>
    <t>월 연장근로 최대 52시간
연장=(통상임금/209h)*1.5</t>
    <phoneticPr fontId="4" type="noConversion"/>
  </si>
  <si>
    <t>퇴직 시 미사용분 지급</t>
  </si>
  <si>
    <t>12개월 이상 근무자에게 지급</t>
  </si>
  <si>
    <t>국민건강보험법 제69조, 동법 73조 요율</t>
  </si>
  <si>
    <t>국민연금법 제 88조, 국민연금법 요율</t>
  </si>
  <si>
    <t>고용보험법 제6조, 고용보험 및 산업재해보상보험의 보험료 징수 등에 관한 법률 시행령 제12조</t>
  </si>
  <si>
    <t>산업재해보상보험법 제4조, 노동부고시</t>
  </si>
  <si>
    <t>노인장기요양보험법 시행령 제4조 요율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</si>
</sst>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₩&quot;* #,##0.00_-;\-&quot;₩&quot;* #,##0.00_-;_-&quot;₩&quot;* &quot;-&quot;??_-;_-@_-"/>
    <numFmt numFmtId="176" formatCode="_(* #,##0_);_(* \(#,##0\);_(* &quot;-&quot;_);_(@_)"/>
    <numFmt numFmtId="177" formatCode="_(&quot;₩&quot;* #,##0.00_);_(&quot;₩&quot;* \(#,##0.00\);_(&quot;₩&quot;* &quot;-&quot;??_);_(@_)"/>
    <numFmt numFmtId="178" formatCode="_(* #,##0.00_);_(* \(#,##0.00\);_(* &quot;-&quot;??_);_(@_)"/>
    <numFmt numFmtId="179" formatCode="_(* #,##0_);_(* \(#,##0\);_(* &quot;-&quot;??_);_(@_)"/>
    <numFmt numFmtId="180" formatCode="0.000%"/>
    <numFmt numFmtId="181" formatCode="_-* #,##0_-;\-* #,##0_-;_-* &quot;-&quot;??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b/>
      <sz val="12"/>
      <color rgb="FF000000"/>
      <name val="굴림"/>
      <family val="3"/>
      <charset val="129"/>
    </font>
    <font>
      <sz val="8"/>
      <name val="맑은 고딕"/>
      <family val="2"/>
      <charset val="129"/>
      <scheme val="minor"/>
    </font>
    <font>
      <sz val="12"/>
      <color rgb="FF000000"/>
      <name val="굴림"/>
      <family val="3"/>
      <charset val="129"/>
    </font>
    <font>
      <sz val="8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FF0000"/>
      <name val="굴림"/>
      <family val="3"/>
      <charset val="129"/>
    </font>
    <font>
      <sz val="11"/>
      <color rgb="FF000000"/>
      <name val="맑은 고딕"/>
      <family val="3"/>
      <charset val="129"/>
    </font>
    <font>
      <b/>
      <sz val="12"/>
      <color rgb="FFFF0000"/>
      <name val="굴림"/>
      <family val="3"/>
      <charset val="129"/>
    </font>
    <font>
      <sz val="11"/>
      <color rgb="FF000000"/>
      <name val="굴림"/>
      <family val="3"/>
      <charset val="129"/>
    </font>
    <font>
      <sz val="1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BED7EE"/>
        <bgColor indexed="64"/>
      </patternFill>
    </fill>
  </fills>
  <borders count="5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</borders>
  <cellStyleXfs count="7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" fillId="0" borderId="0"/>
    <xf numFmtId="176" fontId="9" fillId="0" borderId="0">
      <alignment vertical="center"/>
    </xf>
    <xf numFmtId="178" fontId="9" fillId="0" borderId="0">
      <alignment vertical="center"/>
    </xf>
    <xf numFmtId="176" fontId="9" fillId="0" borderId="0">
      <alignment vertical="center"/>
    </xf>
    <xf numFmtId="0" fontId="12" fillId="0" borderId="0"/>
  </cellStyleXfs>
  <cellXfs count="180">
    <xf numFmtId="0" fontId="0" fillId="0" borderId="0" xfId="0">
      <alignment vertical="center"/>
    </xf>
    <xf numFmtId="0" fontId="3" fillId="2" borderId="0" xfId="2" applyFont="1" applyFill="1" applyAlignment="1">
      <alignment horizontal="center"/>
    </xf>
    <xf numFmtId="0" fontId="5" fillId="0" borderId="2" xfId="0" applyFont="1" applyBorder="1" applyAlignment="1"/>
    <xf numFmtId="0" fontId="5" fillId="0" borderId="0" xfId="0" applyFont="1" applyAlignment="1"/>
    <xf numFmtId="0" fontId="7" fillId="0" borderId="0" xfId="0" applyFont="1">
      <alignment vertical="center"/>
    </xf>
    <xf numFmtId="0" fontId="8" fillId="0" borderId="0" xfId="0" applyFont="1" applyAlignment="1">
      <alignment horizontal="center"/>
    </xf>
    <xf numFmtId="176" fontId="5" fillId="0" borderId="0" xfId="3" applyFont="1" applyAlignment="1"/>
    <xf numFmtId="176" fontId="8" fillId="0" borderId="0" xfId="3" applyFont="1" applyAlignment="1"/>
    <xf numFmtId="0" fontId="3" fillId="4" borderId="14" xfId="2" applyFont="1" applyFill="1" applyBorder="1" applyAlignment="1">
      <alignment horizontal="center" vertical="top"/>
    </xf>
    <xf numFmtId="0" fontId="3" fillId="4" borderId="15" xfId="2" applyFont="1" applyFill="1" applyBorder="1" applyAlignment="1">
      <alignment horizontal="center" vertical="top"/>
    </xf>
    <xf numFmtId="0" fontId="3" fillId="4" borderId="16" xfId="2" applyFont="1" applyFill="1" applyBorder="1" applyAlignment="1">
      <alignment horizontal="center" vertical="top"/>
    </xf>
    <xf numFmtId="0" fontId="3" fillId="3" borderId="14" xfId="2" applyFont="1" applyFill="1" applyBorder="1" applyAlignment="1">
      <alignment horizontal="center" vertical="top"/>
    </xf>
    <xf numFmtId="0" fontId="3" fillId="3" borderId="15" xfId="2" applyFont="1" applyFill="1" applyBorder="1" applyAlignment="1">
      <alignment horizontal="center" vertical="top"/>
    </xf>
    <xf numFmtId="0" fontId="3" fillId="3" borderId="16" xfId="2" applyFont="1" applyFill="1" applyBorder="1" applyAlignment="1">
      <alignment horizontal="center" vertical="top"/>
    </xf>
    <xf numFmtId="176" fontId="5" fillId="0" borderId="20" xfId="5" applyFont="1" applyBorder="1">
      <alignment vertical="center"/>
    </xf>
    <xf numFmtId="176" fontId="5" fillId="0" borderId="21" xfId="5" applyFont="1" applyBorder="1" applyAlignment="1">
      <alignment horizontal="center" vertical="center"/>
    </xf>
    <xf numFmtId="176" fontId="5" fillId="0" borderId="22" xfId="5" applyFont="1" applyBorder="1">
      <alignment vertical="center"/>
    </xf>
    <xf numFmtId="176" fontId="5" fillId="0" borderId="23" xfId="5" applyFont="1" applyBorder="1">
      <alignment vertical="center"/>
    </xf>
    <xf numFmtId="0" fontId="5" fillId="0" borderId="3" xfId="2" applyFont="1" applyBorder="1" applyAlignment="1">
      <alignment vertical="center" shrinkToFit="1"/>
    </xf>
    <xf numFmtId="0" fontId="5" fillId="0" borderId="29" xfId="2" applyFont="1" applyBorder="1" applyAlignment="1">
      <alignment vertical="center" wrapText="1" shrinkToFit="1"/>
    </xf>
    <xf numFmtId="0" fontId="5" fillId="0" borderId="2" xfId="2" applyFont="1" applyBorder="1" applyAlignment="1">
      <alignment vertical="center" shrinkToFit="1"/>
    </xf>
    <xf numFmtId="176" fontId="5" fillId="0" borderId="30" xfId="5" applyFont="1" applyBorder="1">
      <alignment vertical="center"/>
    </xf>
    <xf numFmtId="176" fontId="5" fillId="0" borderId="31" xfId="5" applyFont="1" applyBorder="1" applyAlignment="1">
      <alignment horizontal="center" vertical="center" wrapText="1"/>
    </xf>
    <xf numFmtId="176" fontId="5" fillId="0" borderId="32" xfId="5" applyFont="1" applyBorder="1" applyAlignment="1">
      <alignment vertical="center" wrapText="1"/>
    </xf>
    <xf numFmtId="0" fontId="3" fillId="3" borderId="15" xfId="2" applyFont="1" applyFill="1" applyBorder="1" applyAlignment="1">
      <alignment horizontal="center" vertical="center" shrinkToFit="1"/>
    </xf>
    <xf numFmtId="0" fontId="3" fillId="3" borderId="33" xfId="2" applyFont="1" applyFill="1" applyBorder="1" applyAlignment="1">
      <alignment vertical="center" shrinkToFit="1"/>
    </xf>
    <xf numFmtId="176" fontId="3" fillId="4" borderId="14" xfId="5" applyFont="1" applyFill="1" applyBorder="1">
      <alignment vertical="center"/>
    </xf>
    <xf numFmtId="176" fontId="3" fillId="4" borderId="34" xfId="5" applyFont="1" applyFill="1" applyBorder="1" applyAlignment="1">
      <alignment horizontal="center" vertical="center" wrapText="1"/>
    </xf>
    <xf numFmtId="176" fontId="3" fillId="4" borderId="35" xfId="5" applyFont="1" applyFill="1" applyBorder="1" applyAlignment="1">
      <alignment vertical="center" wrapText="1"/>
    </xf>
    <xf numFmtId="176" fontId="3" fillId="3" borderId="14" xfId="5" applyFont="1" applyFill="1" applyBorder="1">
      <alignment vertical="center"/>
    </xf>
    <xf numFmtId="176" fontId="3" fillId="3" borderId="34" xfId="5" applyFont="1" applyFill="1" applyBorder="1" applyAlignment="1">
      <alignment horizontal="center" vertical="center" wrapText="1"/>
    </xf>
    <xf numFmtId="176" fontId="3" fillId="3" borderId="35" xfId="5" applyFont="1" applyFill="1" applyBorder="1" applyAlignment="1">
      <alignment vertical="center" wrapText="1"/>
    </xf>
    <xf numFmtId="176" fontId="5" fillId="0" borderId="0" xfId="5" applyFont="1" applyAlignment="1"/>
    <xf numFmtId="176" fontId="5" fillId="0" borderId="21" xfId="5" applyFont="1" applyBorder="1" applyAlignment="1">
      <alignment horizontal="center" vertical="center" wrapText="1"/>
    </xf>
    <xf numFmtId="176" fontId="5" fillId="0" borderId="0" xfId="0" applyNumberFormat="1" applyFont="1" applyAlignment="1"/>
    <xf numFmtId="176" fontId="5" fillId="0" borderId="31" xfId="5" applyFont="1" applyBorder="1" applyAlignment="1">
      <alignment horizontal="center" vertical="center"/>
    </xf>
    <xf numFmtId="176" fontId="5" fillId="0" borderId="37" xfId="5" applyFont="1" applyBorder="1">
      <alignment vertical="center"/>
    </xf>
    <xf numFmtId="176" fontId="5" fillId="0" borderId="38" xfId="5" applyFont="1" applyBorder="1" applyAlignment="1">
      <alignment vertical="center" wrapText="1"/>
    </xf>
    <xf numFmtId="176" fontId="5" fillId="0" borderId="2" xfId="5" applyFont="1" applyBorder="1" applyAlignment="1">
      <alignment horizontal="center" vertical="center"/>
    </xf>
    <xf numFmtId="0" fontId="5" fillId="2" borderId="25" xfId="2" applyFont="1" applyFill="1" applyBorder="1" applyAlignment="1">
      <alignment horizontal="left" vertical="center" shrinkToFit="1"/>
    </xf>
    <xf numFmtId="176" fontId="5" fillId="2" borderId="37" xfId="5" applyFont="1" applyFill="1" applyBorder="1">
      <alignment vertical="center"/>
    </xf>
    <xf numFmtId="176" fontId="5" fillId="2" borderId="2" xfId="5" applyFont="1" applyFill="1" applyBorder="1" applyAlignment="1">
      <alignment horizontal="center" vertical="center"/>
    </xf>
    <xf numFmtId="176" fontId="5" fillId="2" borderId="38" xfId="5" applyFont="1" applyFill="1" applyBorder="1" applyAlignment="1">
      <alignment vertical="center" wrapText="1"/>
    </xf>
    <xf numFmtId="0" fontId="5" fillId="0" borderId="1" xfId="2" applyFont="1" applyBorder="1" applyAlignment="1">
      <alignment vertical="center" shrinkToFit="1"/>
    </xf>
    <xf numFmtId="0" fontId="5" fillId="2" borderId="1" xfId="2" applyFont="1" applyFill="1" applyBorder="1" applyAlignment="1">
      <alignment vertical="center" shrinkToFit="1"/>
    </xf>
    <xf numFmtId="0" fontId="3" fillId="3" borderId="1" xfId="2" applyFont="1" applyFill="1" applyBorder="1" applyAlignment="1">
      <alignment horizontal="center" vertical="center" shrinkToFit="1"/>
    </xf>
    <xf numFmtId="0" fontId="10" fillId="3" borderId="42" xfId="2" applyFont="1" applyFill="1" applyBorder="1" applyAlignment="1">
      <alignment vertical="center" shrinkToFit="1"/>
    </xf>
    <xf numFmtId="176" fontId="3" fillId="4" borderId="16" xfId="5" applyFont="1" applyFill="1" applyBorder="1">
      <alignment vertical="center"/>
    </xf>
    <xf numFmtId="176" fontId="3" fillId="3" borderId="37" xfId="5" applyFont="1" applyFill="1" applyBorder="1">
      <alignment vertical="center"/>
    </xf>
    <xf numFmtId="176" fontId="3" fillId="3" borderId="43" xfId="5" applyFont="1" applyFill="1" applyBorder="1" applyAlignment="1">
      <alignment horizontal="center" vertical="center"/>
    </xf>
    <xf numFmtId="176" fontId="3" fillId="3" borderId="16" xfId="5" applyFont="1" applyFill="1" applyBorder="1">
      <alignment vertical="center"/>
    </xf>
    <xf numFmtId="176" fontId="5" fillId="0" borderId="44" xfId="5" applyFont="1" applyBorder="1" applyAlignment="1">
      <alignment horizontal="center" vertical="center"/>
    </xf>
    <xf numFmtId="176" fontId="3" fillId="4" borderId="45" xfId="5" applyFont="1" applyFill="1" applyBorder="1" applyAlignment="1">
      <alignment horizontal="center" vertical="center"/>
    </xf>
    <xf numFmtId="176" fontId="3" fillId="3" borderId="45" xfId="5" applyFont="1" applyFill="1" applyBorder="1" applyAlignment="1">
      <alignment horizontal="center" vertical="center"/>
    </xf>
    <xf numFmtId="0" fontId="3" fillId="3" borderId="46" xfId="2" applyFont="1" applyFill="1" applyBorder="1" applyAlignment="1">
      <alignment horizontal="left" vertical="center"/>
    </xf>
    <xf numFmtId="176" fontId="3" fillId="4" borderId="18" xfId="5" applyFont="1" applyFill="1" applyBorder="1">
      <alignment vertical="center"/>
    </xf>
    <xf numFmtId="176" fontId="3" fillId="4" borderId="47" xfId="5" applyFont="1" applyFill="1" applyBorder="1" applyAlignment="1">
      <alignment horizontal="center" vertical="center"/>
    </xf>
    <xf numFmtId="176" fontId="3" fillId="4" borderId="7" xfId="5" applyFont="1" applyFill="1" applyBorder="1" applyAlignment="1">
      <alignment horizontal="left" vertical="center"/>
    </xf>
    <xf numFmtId="176" fontId="3" fillId="3" borderId="18" xfId="5" applyFont="1" applyFill="1" applyBorder="1">
      <alignment vertical="center"/>
    </xf>
    <xf numFmtId="176" fontId="3" fillId="3" borderId="47" xfId="5" applyFont="1" applyFill="1" applyBorder="1" applyAlignment="1">
      <alignment horizontal="center" vertical="center"/>
    </xf>
    <xf numFmtId="176" fontId="3" fillId="3" borderId="7" xfId="5" applyFont="1" applyFill="1" applyBorder="1" applyAlignment="1">
      <alignment horizontal="left" vertical="center"/>
    </xf>
    <xf numFmtId="10" fontId="5" fillId="0" borderId="48" xfId="2" applyNumberFormat="1" applyFont="1" applyBorder="1" applyAlignment="1">
      <alignment horizontal="right" vertical="center"/>
    </xf>
    <xf numFmtId="176" fontId="5" fillId="0" borderId="48" xfId="5" applyFont="1" applyBorder="1">
      <alignment vertical="center"/>
    </xf>
    <xf numFmtId="176" fontId="5" fillId="0" borderId="48" xfId="5" applyFont="1" applyBorder="1" applyAlignment="1">
      <alignment horizontal="center" vertical="center"/>
    </xf>
    <xf numFmtId="176" fontId="5" fillId="0" borderId="48" xfId="5" applyFont="1" applyBorder="1" applyAlignment="1">
      <alignment horizontal="left" vertical="center"/>
    </xf>
    <xf numFmtId="176" fontId="5" fillId="0" borderId="49" xfId="5" applyFont="1" applyBorder="1" applyAlignment="1">
      <alignment horizontal="left" vertical="center"/>
    </xf>
    <xf numFmtId="10" fontId="5" fillId="0" borderId="2" xfId="2" applyNumberFormat="1" applyFont="1" applyBorder="1" applyAlignment="1">
      <alignment horizontal="right" vertical="center"/>
    </xf>
    <xf numFmtId="176" fontId="5" fillId="0" borderId="2" xfId="5" applyFont="1" applyBorder="1">
      <alignment vertical="center"/>
    </xf>
    <xf numFmtId="176" fontId="5" fillId="0" borderId="2" xfId="5" applyFont="1" applyBorder="1" applyAlignment="1">
      <alignment horizontal="left" vertical="center"/>
    </xf>
    <xf numFmtId="176" fontId="5" fillId="0" borderId="40" xfId="5" applyFont="1" applyBorder="1" applyAlignment="1">
      <alignment horizontal="left" vertical="center"/>
    </xf>
    <xf numFmtId="0" fontId="5" fillId="3" borderId="2" xfId="2" applyFont="1" applyFill="1" applyBorder="1" applyAlignment="1">
      <alignment vertical="center"/>
    </xf>
    <xf numFmtId="176" fontId="3" fillId="4" borderId="2" xfId="5" applyFont="1" applyFill="1" applyBorder="1">
      <alignment vertical="center"/>
    </xf>
    <xf numFmtId="176" fontId="5" fillId="4" borderId="2" xfId="5" applyFont="1" applyFill="1" applyBorder="1">
      <alignment vertical="center"/>
    </xf>
    <xf numFmtId="176" fontId="3" fillId="3" borderId="2" xfId="5" applyFont="1" applyFill="1" applyBorder="1">
      <alignment vertical="center"/>
    </xf>
    <xf numFmtId="176" fontId="5" fillId="3" borderId="2" xfId="5" applyFont="1" applyFill="1" applyBorder="1">
      <alignment vertical="center"/>
    </xf>
    <xf numFmtId="176" fontId="3" fillId="3" borderId="40" xfId="5" applyFont="1" applyFill="1" applyBorder="1">
      <alignment vertical="center"/>
    </xf>
    <xf numFmtId="0" fontId="5" fillId="3" borderId="15" xfId="2" applyFont="1" applyFill="1" applyBorder="1" applyAlignment="1">
      <alignment horizontal="right" vertical="center"/>
    </xf>
    <xf numFmtId="176" fontId="3" fillId="4" borderId="50" xfId="5" applyFont="1" applyFill="1" applyBorder="1" applyAlignment="1">
      <alignment horizontal="center" vertical="center"/>
    </xf>
    <xf numFmtId="176" fontId="3" fillId="2" borderId="50" xfId="5" applyFont="1" applyFill="1" applyBorder="1" applyAlignment="1">
      <alignment horizontal="center" vertical="center"/>
    </xf>
    <xf numFmtId="176" fontId="5" fillId="0" borderId="50" xfId="5" applyFont="1" applyBorder="1" applyAlignment="1">
      <alignment horizontal="center" vertical="center"/>
    </xf>
    <xf numFmtId="176" fontId="3" fillId="4" borderId="55" xfId="5" applyFont="1" applyFill="1" applyBorder="1" applyAlignment="1">
      <alignment horizontal="center" vertical="center"/>
    </xf>
    <xf numFmtId="178" fontId="5" fillId="0" borderId="0" xfId="0" applyNumberFormat="1" applyFont="1" applyAlignment="1"/>
    <xf numFmtId="0" fontId="5" fillId="0" borderId="0" xfId="0" applyFont="1" applyAlignment="1">
      <alignment horizontal="right"/>
    </xf>
    <xf numFmtId="181" fontId="5" fillId="0" borderId="0" xfId="0" applyNumberFormat="1" applyFont="1" applyAlignment="1"/>
    <xf numFmtId="181" fontId="5" fillId="0" borderId="0" xfId="4" applyNumberFormat="1" applyFont="1" applyAlignment="1"/>
    <xf numFmtId="10" fontId="5" fillId="0" borderId="0" xfId="3" applyNumberFormat="1" applyFont="1" applyAlignment="1"/>
    <xf numFmtId="0" fontId="5" fillId="0" borderId="0" xfId="0" applyFont="1">
      <alignment vertical="center"/>
    </xf>
    <xf numFmtId="177" fontId="5" fillId="0" borderId="0" xfId="0" applyNumberFormat="1" applyFont="1">
      <alignment vertical="center"/>
    </xf>
    <xf numFmtId="0" fontId="11" fillId="0" borderId="0" xfId="0" applyFont="1">
      <alignment vertical="center"/>
    </xf>
    <xf numFmtId="44" fontId="5" fillId="0" borderId="0" xfId="0" applyNumberFormat="1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4" fontId="7" fillId="0" borderId="0" xfId="0" applyNumberFormat="1" applyFont="1">
      <alignment vertical="center"/>
    </xf>
    <xf numFmtId="176" fontId="5" fillId="0" borderId="0" xfId="1" applyFont="1" applyAlignment="1"/>
    <xf numFmtId="176" fontId="5" fillId="0" borderId="0" xfId="3" applyFont="1" applyAlignment="1">
      <alignment horizontal="center" vertical="center"/>
    </xf>
    <xf numFmtId="179" fontId="5" fillId="0" borderId="0" xfId="4" applyNumberFormat="1" applyFont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6" fontId="5" fillId="0" borderId="0" xfId="1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176" fontId="11" fillId="0" borderId="0" xfId="3" applyFont="1" applyAlignment="1">
      <alignment horizontal="center" vertical="center"/>
    </xf>
    <xf numFmtId="179" fontId="11" fillId="0" borderId="0" xfId="4" applyNumberFormat="1" applyFont="1" applyAlignment="1">
      <alignment horizontal="center" vertical="center"/>
    </xf>
    <xf numFmtId="178" fontId="11" fillId="0" borderId="0" xfId="0" applyNumberFormat="1" applyFont="1" applyAlignment="1">
      <alignment horizontal="center" vertical="center"/>
    </xf>
    <xf numFmtId="176" fontId="11" fillId="0" borderId="0" xfId="1" applyFont="1" applyBorder="1" applyAlignment="1">
      <alignment vertical="center"/>
    </xf>
    <xf numFmtId="0" fontId="5" fillId="0" borderId="53" xfId="2" applyFont="1" applyBorder="1" applyAlignment="1">
      <alignment vertical="center" wrapText="1" shrinkToFit="1"/>
    </xf>
    <xf numFmtId="180" fontId="5" fillId="0" borderId="53" xfId="2" applyNumberFormat="1" applyFont="1" applyBorder="1" applyAlignment="1">
      <alignment vertical="center" shrinkToFit="1"/>
    </xf>
    <xf numFmtId="0" fontId="3" fillId="2" borderId="0" xfId="2" applyFont="1" applyFill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2" applyFont="1" applyBorder="1" applyAlignment="1">
      <alignment horizontal="left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12" xfId="2" applyFont="1" applyFill="1" applyBorder="1" applyAlignment="1">
      <alignment horizontal="center" vertical="center"/>
    </xf>
    <xf numFmtId="0" fontId="3" fillId="3" borderId="13" xfId="2" applyFont="1" applyFill="1" applyBorder="1" applyAlignment="1">
      <alignment horizontal="center" vertical="center"/>
    </xf>
    <xf numFmtId="0" fontId="3" fillId="3" borderId="46" xfId="2" applyFont="1" applyFill="1" applyBorder="1" applyAlignment="1">
      <alignment horizontal="center" vertical="center"/>
    </xf>
    <xf numFmtId="0" fontId="3" fillId="3" borderId="56" xfId="2" applyFont="1" applyFill="1" applyBorder="1" applyAlignment="1">
      <alignment horizontal="center" vertical="center"/>
    </xf>
    <xf numFmtId="0" fontId="3" fillId="4" borderId="8" xfId="2" applyFont="1" applyFill="1" applyBorder="1" applyAlignment="1">
      <alignment horizontal="center" vertical="center"/>
    </xf>
    <xf numFmtId="0" fontId="3" fillId="4" borderId="9" xfId="2" applyFont="1" applyFill="1" applyBorder="1" applyAlignment="1">
      <alignment horizontal="center" vertical="center"/>
    </xf>
    <xf numFmtId="0" fontId="3" fillId="4" borderId="10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3" fillId="3" borderId="10" xfId="2" applyFont="1" applyFill="1" applyBorder="1" applyAlignment="1">
      <alignment horizontal="center" vertical="center"/>
    </xf>
    <xf numFmtId="10" fontId="5" fillId="0" borderId="36" xfId="2" applyNumberFormat="1" applyFont="1" applyBorder="1" applyAlignment="1">
      <alignment horizontal="left" vertical="center"/>
    </xf>
    <xf numFmtId="10" fontId="5" fillId="0" borderId="26" xfId="2" applyNumberFormat="1" applyFont="1" applyBorder="1" applyAlignment="1">
      <alignment horizontal="left" vertical="center"/>
    </xf>
    <xf numFmtId="10" fontId="5" fillId="0" borderId="28" xfId="2" applyNumberFormat="1" applyFont="1" applyBorder="1" applyAlignment="1">
      <alignment horizontal="left" vertical="center"/>
    </xf>
    <xf numFmtId="0" fontId="5" fillId="0" borderId="1" xfId="2" applyFont="1" applyBorder="1" applyAlignment="1">
      <alignment horizontal="left" vertical="center" shrinkToFit="1"/>
    </xf>
    <xf numFmtId="0" fontId="5" fillId="0" borderId="25" xfId="2" applyFont="1" applyBorder="1" applyAlignment="1">
      <alignment horizontal="left" vertical="center" shrinkToFit="1"/>
    </xf>
    <xf numFmtId="0" fontId="5" fillId="0" borderId="3" xfId="2" applyFont="1" applyBorder="1" applyAlignment="1">
      <alignment horizontal="left" vertical="center" shrinkToFit="1"/>
    </xf>
    <xf numFmtId="0" fontId="3" fillId="3" borderId="11" xfId="2" applyFont="1" applyFill="1" applyBorder="1" applyAlignment="1">
      <alignment horizontal="center" vertical="center"/>
    </xf>
    <xf numFmtId="0" fontId="3" fillId="3" borderId="17" xfId="2" applyFont="1" applyFill="1" applyBorder="1" applyAlignment="1">
      <alignment horizontal="center" vertical="center"/>
    </xf>
    <xf numFmtId="0" fontId="3" fillId="3" borderId="18" xfId="2" applyFont="1" applyFill="1" applyBorder="1" applyAlignment="1">
      <alignment horizontal="center" vertical="center" textRotation="255"/>
    </xf>
    <xf numFmtId="0" fontId="3" fillId="3" borderId="24" xfId="2" applyFont="1" applyFill="1" applyBorder="1" applyAlignment="1">
      <alignment horizontal="center" vertical="center" textRotation="255"/>
    </xf>
    <xf numFmtId="0" fontId="3" fillId="3" borderId="41" xfId="2" applyFont="1" applyFill="1" applyBorder="1" applyAlignment="1">
      <alignment horizontal="center" vertical="center" textRotation="255"/>
    </xf>
    <xf numFmtId="0" fontId="5" fillId="0" borderId="19" xfId="2" applyFont="1" applyBorder="1" applyAlignment="1">
      <alignment horizontal="left" vertical="center" shrinkToFit="1"/>
    </xf>
    <xf numFmtId="0" fontId="5" fillId="0" borderId="46" xfId="2" applyFont="1" applyBorder="1" applyAlignment="1">
      <alignment horizontal="left" vertical="center" wrapText="1" shrinkToFit="1"/>
    </xf>
    <xf numFmtId="0" fontId="5" fillId="0" borderId="39" xfId="2" applyFont="1" applyBorder="1" applyAlignment="1">
      <alignment horizontal="left" vertical="center" wrapText="1" shrinkToFit="1"/>
    </xf>
    <xf numFmtId="0" fontId="5" fillId="0" borderId="29" xfId="2" applyFont="1" applyBorder="1" applyAlignment="1">
      <alignment horizontal="left" vertical="center" wrapText="1" shrinkToFit="1"/>
    </xf>
    <xf numFmtId="0" fontId="5" fillId="0" borderId="11" xfId="2" applyFont="1" applyBorder="1" applyAlignment="1">
      <alignment horizontal="center" vertical="center" wrapText="1"/>
    </xf>
    <xf numFmtId="0" fontId="5" fillId="0" borderId="27" xfId="2" applyFont="1" applyBorder="1" applyAlignment="1">
      <alignment horizontal="center" vertical="center" wrapText="1"/>
    </xf>
    <xf numFmtId="0" fontId="5" fillId="0" borderId="17" xfId="2" applyFont="1" applyBorder="1" applyAlignment="1">
      <alignment horizontal="center" vertical="center" wrapText="1"/>
    </xf>
    <xf numFmtId="0" fontId="5" fillId="0" borderId="46" xfId="2" applyFont="1" applyBorder="1" applyAlignment="1">
      <alignment horizontal="center" vertical="center" wrapText="1" shrinkToFit="1"/>
    </xf>
    <xf numFmtId="0" fontId="5" fillId="0" borderId="39" xfId="2" applyFont="1" applyBorder="1" applyAlignment="1">
      <alignment horizontal="center" vertical="center" wrapText="1" shrinkToFit="1"/>
    </xf>
    <xf numFmtId="0" fontId="5" fillId="0" borderId="29" xfId="2" applyFont="1" applyBorder="1" applyAlignment="1">
      <alignment horizontal="center" vertical="center" wrapText="1" shrinkToFit="1"/>
    </xf>
    <xf numFmtId="0" fontId="5" fillId="0" borderId="42" xfId="2" applyFont="1" applyBorder="1" applyAlignment="1">
      <alignment horizontal="center" vertical="center" shrinkToFit="1"/>
    </xf>
    <xf numFmtId="0" fontId="5" fillId="0" borderId="39" xfId="2" applyFont="1" applyBorder="1" applyAlignment="1">
      <alignment horizontal="center" vertical="center" shrinkToFit="1"/>
    </xf>
    <xf numFmtId="0" fontId="3" fillId="0" borderId="51" xfId="2" applyFont="1" applyBorder="1" applyAlignment="1">
      <alignment horizontal="center" vertical="center"/>
    </xf>
    <xf numFmtId="0" fontId="3" fillId="0" borderId="52" xfId="2" applyFont="1" applyBorder="1" applyAlignment="1">
      <alignment horizontal="center" vertical="center"/>
    </xf>
    <xf numFmtId="0" fontId="3" fillId="0" borderId="31" xfId="2" applyFont="1" applyBorder="1" applyAlignment="1">
      <alignment horizontal="center" vertical="center"/>
    </xf>
    <xf numFmtId="176" fontId="5" fillId="0" borderId="2" xfId="5" applyFont="1" applyBorder="1" applyAlignment="1">
      <alignment horizontal="center" vertical="center"/>
    </xf>
    <xf numFmtId="176" fontId="5" fillId="0" borderId="40" xfId="5" applyFont="1" applyBorder="1" applyAlignment="1">
      <alignment horizontal="center" vertical="center"/>
    </xf>
    <xf numFmtId="180" fontId="5" fillId="0" borderId="36" xfId="2" applyNumberFormat="1" applyFont="1" applyBorder="1" applyAlignment="1">
      <alignment horizontal="left" vertical="center" shrinkToFit="1"/>
    </xf>
    <xf numFmtId="180" fontId="5" fillId="0" borderId="26" xfId="2" applyNumberFormat="1" applyFont="1" applyBorder="1" applyAlignment="1">
      <alignment horizontal="left" vertical="center" shrinkToFit="1"/>
    </xf>
    <xf numFmtId="180" fontId="5" fillId="0" borderId="28" xfId="2" applyNumberFormat="1" applyFont="1" applyBorder="1" applyAlignment="1">
      <alignment horizontal="left" vertical="center" shrinkToFit="1"/>
    </xf>
    <xf numFmtId="0" fontId="5" fillId="0" borderId="20" xfId="2" applyFont="1" applyBorder="1" applyAlignment="1">
      <alignment horizontal="center" vertical="center"/>
    </xf>
    <xf numFmtId="0" fontId="5" fillId="0" borderId="48" xfId="2" applyFont="1" applyBorder="1" applyAlignment="1">
      <alignment horizontal="center" vertical="center"/>
    </xf>
    <xf numFmtId="0" fontId="5" fillId="0" borderId="30" xfId="2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/>
    </xf>
    <xf numFmtId="0" fontId="3" fillId="3" borderId="30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14" xfId="2" applyFont="1" applyFill="1" applyBorder="1" applyAlignment="1">
      <alignment horizontal="center" vertical="center"/>
    </xf>
    <xf numFmtId="0" fontId="3" fillId="3" borderId="15" xfId="2" applyFont="1" applyFill="1" applyBorder="1" applyAlignment="1">
      <alignment horizontal="center" vertical="center"/>
    </xf>
    <xf numFmtId="180" fontId="5" fillId="0" borderId="7" xfId="2" applyNumberFormat="1" applyFont="1" applyBorder="1" applyAlignment="1">
      <alignment horizontal="left" vertical="center" shrinkToFit="1"/>
    </xf>
    <xf numFmtId="10" fontId="5" fillId="0" borderId="36" xfId="2" applyNumberFormat="1" applyFont="1" applyBorder="1" applyAlignment="1">
      <alignment horizontal="left" vertical="center" shrinkToFit="1"/>
    </xf>
    <xf numFmtId="10" fontId="5" fillId="0" borderId="26" xfId="2" applyNumberFormat="1" applyFont="1" applyBorder="1" applyAlignment="1">
      <alignment horizontal="left" vertical="center" shrinkToFit="1"/>
    </xf>
    <xf numFmtId="10" fontId="5" fillId="0" borderId="28" xfId="2" applyNumberFormat="1" applyFont="1" applyBorder="1" applyAlignment="1">
      <alignment horizontal="left" vertical="center" shrinkToFit="1"/>
    </xf>
    <xf numFmtId="176" fontId="3" fillId="4" borderId="15" xfId="5" applyFont="1" applyFill="1" applyBorder="1" applyAlignment="1">
      <alignment horizontal="center" vertical="center"/>
    </xf>
    <xf numFmtId="176" fontId="3" fillId="4" borderId="16" xfId="5" applyFont="1" applyFill="1" applyBorder="1" applyAlignment="1">
      <alignment horizontal="center" vertical="center"/>
    </xf>
    <xf numFmtId="0" fontId="3" fillId="3" borderId="44" xfId="2" applyFont="1" applyFill="1" applyBorder="1" applyAlignment="1">
      <alignment horizontal="center" vertical="center"/>
    </xf>
    <xf numFmtId="176" fontId="3" fillId="2" borderId="48" xfId="5" applyFont="1" applyFill="1" applyBorder="1" applyAlignment="1">
      <alignment horizontal="center" vertical="center"/>
    </xf>
    <xf numFmtId="176" fontId="3" fillId="2" borderId="49" xfId="5" applyFont="1" applyFill="1" applyBorder="1" applyAlignment="1">
      <alignment horizontal="center" vertical="center"/>
    </xf>
    <xf numFmtId="0" fontId="3" fillId="3" borderId="51" xfId="2" applyFont="1" applyFill="1" applyBorder="1" applyAlignment="1">
      <alignment horizontal="center" vertical="center"/>
    </xf>
    <xf numFmtId="0" fontId="3" fillId="3" borderId="52" xfId="2" applyFont="1" applyFill="1" applyBorder="1" applyAlignment="1">
      <alignment horizontal="center" vertical="center"/>
    </xf>
    <xf numFmtId="0" fontId="3" fillId="3" borderId="31" xfId="2" applyFont="1" applyFill="1" applyBorder="1" applyAlignment="1">
      <alignment horizontal="center" vertical="center"/>
    </xf>
    <xf numFmtId="176" fontId="3" fillId="2" borderId="53" xfId="5" applyFont="1" applyFill="1" applyBorder="1" applyAlignment="1">
      <alignment horizontal="center" vertical="center"/>
    </xf>
    <xf numFmtId="176" fontId="3" fillId="2" borderId="52" xfId="5" applyFont="1" applyFill="1" applyBorder="1" applyAlignment="1">
      <alignment horizontal="center" vertical="center"/>
    </xf>
    <xf numFmtId="176" fontId="3" fillId="2" borderId="32" xfId="5" applyFont="1" applyFill="1" applyBorder="1" applyAlignment="1">
      <alignment horizontal="center" vertical="center"/>
    </xf>
    <xf numFmtId="176" fontId="3" fillId="4" borderId="2" xfId="5" applyFont="1" applyFill="1" applyBorder="1" applyAlignment="1">
      <alignment horizontal="center" vertical="center"/>
    </xf>
    <xf numFmtId="176" fontId="3" fillId="4" borderId="40" xfId="5" applyFont="1" applyFill="1" applyBorder="1" applyAlignment="1">
      <alignment horizontal="center" vertical="center"/>
    </xf>
    <xf numFmtId="0" fontId="3" fillId="3" borderId="54" xfId="2" applyFont="1" applyFill="1" applyBorder="1" applyAlignment="1">
      <alignment horizontal="center" vertical="center"/>
    </xf>
    <xf numFmtId="0" fontId="3" fillId="3" borderId="45" xfId="2" applyFont="1" applyFill="1" applyBorder="1" applyAlignment="1">
      <alignment horizontal="center" vertical="center"/>
    </xf>
    <xf numFmtId="0" fontId="3" fillId="3" borderId="34" xfId="2" applyFont="1" applyFill="1" applyBorder="1" applyAlignment="1">
      <alignment horizontal="center" vertical="center"/>
    </xf>
  </cellXfs>
  <cellStyles count="7">
    <cellStyle name="쉼표 [0]" xfId="1" builtinId="6"/>
    <cellStyle name="쉼표 [0] 2" xfId="3" xr:uid="{43B4AA23-F5AF-420F-B23C-67B9CF565D31}"/>
    <cellStyle name="쉼표 [0] 3" xfId="5" xr:uid="{4BDFC1EF-0095-4C27-BA97-2E586A7714D3}"/>
    <cellStyle name="쉼표 2" xfId="4" xr:uid="{681CA0AA-60A4-4722-84A3-44535E8A6668}"/>
    <cellStyle name="표준" xfId="0" builtinId="0"/>
    <cellStyle name="표준 2 2" xfId="6" xr:uid="{FC395D1B-F3D1-46FD-A9BA-125CA094D729}"/>
    <cellStyle name="표준_원가산정비교" xfId="2" xr:uid="{F919EB4D-F5AE-44B6-B56D-0D8C547EFF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12</xdr:row>
      <xdr:rowOff>57150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CA36C5A-11F0-4918-84C8-BB14C32C1456}"/>
            </a:ext>
          </a:extLst>
        </xdr:cNvPr>
        <xdr:cNvSpPr txBox="1"/>
      </xdr:nvSpPr>
      <xdr:spPr>
        <a:xfrm>
          <a:off x="2886075" y="259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57150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C3E02B6-CE6C-453F-88D2-3B726A42B3E9}"/>
            </a:ext>
          </a:extLst>
        </xdr:cNvPr>
        <xdr:cNvSpPr txBox="1"/>
      </xdr:nvSpPr>
      <xdr:spPr>
        <a:xfrm>
          <a:off x="2886075" y="259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57150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AAC7A0A-9CE3-4D69-BEE3-B9FE5F8D4738}"/>
            </a:ext>
          </a:extLst>
        </xdr:cNvPr>
        <xdr:cNvSpPr txBox="1"/>
      </xdr:nvSpPr>
      <xdr:spPr>
        <a:xfrm>
          <a:off x="2886075" y="259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57150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497A1610-87EB-4ADA-BC05-6D7B17600E0B}"/>
            </a:ext>
          </a:extLst>
        </xdr:cNvPr>
        <xdr:cNvSpPr txBox="1"/>
      </xdr:nvSpPr>
      <xdr:spPr>
        <a:xfrm>
          <a:off x="2886075" y="259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ko-KR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E2D12-FBF4-43F4-9ACC-D771BBE738CA}">
  <sheetPr>
    <pageSetUpPr fitToPage="1"/>
  </sheetPr>
  <dimension ref="A1:AD65"/>
  <sheetViews>
    <sheetView tabSelected="1" topLeftCell="A25" zoomScale="70" zoomScaleNormal="70" workbookViewId="0">
      <selection activeCell="G56" sqref="G56"/>
    </sheetView>
  </sheetViews>
  <sheetFormatPr defaultRowHeight="17.25" x14ac:dyDescent="0.15"/>
  <cols>
    <col min="1" max="1" width="5" style="3" customWidth="1"/>
    <col min="2" max="2" width="17.625" style="3" customWidth="1"/>
    <col min="3" max="3" width="37.5" style="3" customWidth="1"/>
    <col min="4" max="4" width="18.125" style="3" bestFit="1" customWidth="1"/>
    <col min="5" max="5" width="7.125" style="3" customWidth="1"/>
    <col min="6" max="7" width="18.125" style="3" bestFit="1" customWidth="1"/>
    <col min="8" max="8" width="7.125" style="3" customWidth="1"/>
    <col min="9" max="9" width="17.375" style="3" bestFit="1" customWidth="1"/>
    <col min="10" max="10" width="18.125" style="3" bestFit="1" customWidth="1"/>
    <col min="11" max="11" width="7.125" style="3" customWidth="1"/>
    <col min="12" max="12" width="18.125" style="3" bestFit="1" customWidth="1"/>
    <col min="13" max="13" width="16.875" style="3" bestFit="1" customWidth="1"/>
    <col min="14" max="14" width="7.125" style="3" customWidth="1"/>
    <col min="15" max="15" width="21.875" style="3" bestFit="1" customWidth="1"/>
    <col min="16" max="16" width="16.875" style="3" bestFit="1" customWidth="1"/>
    <col min="17" max="17" width="7.125" style="3" customWidth="1"/>
    <col min="18" max="18" width="17.375" style="3" bestFit="1" customWidth="1"/>
    <col min="19" max="19" width="16.875" style="3" bestFit="1" customWidth="1"/>
    <col min="20" max="20" width="7.125" style="3" customWidth="1"/>
    <col min="21" max="21" width="17.375" style="3" bestFit="1" customWidth="1"/>
    <col min="22" max="22" width="31.375" style="3" customWidth="1"/>
    <col min="23" max="23" width="15.75" style="3" hidden="1" customWidth="1"/>
    <col min="24" max="24" width="11.375" style="3" hidden="1" customWidth="1"/>
    <col min="25" max="26" width="13" style="3" hidden="1" customWidth="1"/>
    <col min="27" max="27" width="11.375" style="86" bestFit="1" customWidth="1"/>
    <col min="28" max="28" width="13.875" style="86" bestFit="1" customWidth="1"/>
    <col min="29" max="29" width="15" style="86" bestFit="1" customWidth="1"/>
    <col min="30" max="30" width="14.25" style="4" bestFit="1" customWidth="1"/>
    <col min="31" max="16384" width="9" style="4"/>
  </cols>
  <sheetData>
    <row r="1" spans="1:30" x14ac:dyDescent="0.15">
      <c r="A1" s="105" t="s">
        <v>42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6" t="s">
        <v>0</v>
      </c>
      <c r="X1" s="2">
        <v>2023</v>
      </c>
      <c r="Y1" s="2">
        <v>2024</v>
      </c>
    </row>
    <row r="2" spans="1:30" x14ac:dyDescent="0.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07"/>
      <c r="X2" s="2">
        <v>9620</v>
      </c>
      <c r="Y2" s="2">
        <v>9860</v>
      </c>
    </row>
    <row r="3" spans="1:30" x14ac:dyDescent="0.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Y3" s="3">
        <v>10083.385636753512</v>
      </c>
      <c r="AA3" s="90"/>
      <c r="AB3" s="90"/>
    </row>
    <row r="4" spans="1:30" ht="18" thickBot="1" x14ac:dyDescent="0.2">
      <c r="A4" s="108" t="s">
        <v>43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5"/>
      <c r="Y4" s="6"/>
      <c r="Z4" s="6"/>
      <c r="AA4" s="94"/>
      <c r="AB4" s="95"/>
    </row>
    <row r="5" spans="1:30" ht="22.5" customHeight="1" x14ac:dyDescent="0.15">
      <c r="A5" s="109" t="s">
        <v>1</v>
      </c>
      <c r="B5" s="110"/>
      <c r="C5" s="113" t="s">
        <v>2</v>
      </c>
      <c r="D5" s="115" t="s">
        <v>3</v>
      </c>
      <c r="E5" s="116"/>
      <c r="F5" s="117"/>
      <c r="G5" s="118" t="s">
        <v>4</v>
      </c>
      <c r="H5" s="119"/>
      <c r="I5" s="120"/>
      <c r="J5" s="118" t="s">
        <v>5</v>
      </c>
      <c r="K5" s="119"/>
      <c r="L5" s="120"/>
      <c r="M5" s="118" t="s">
        <v>6</v>
      </c>
      <c r="N5" s="119"/>
      <c r="O5" s="120"/>
      <c r="P5" s="118" t="s">
        <v>7</v>
      </c>
      <c r="Q5" s="119"/>
      <c r="R5" s="120"/>
      <c r="S5" s="118" t="s">
        <v>8</v>
      </c>
      <c r="T5" s="119"/>
      <c r="U5" s="120"/>
      <c r="V5" s="127" t="s">
        <v>9</v>
      </c>
      <c r="W5" s="7"/>
      <c r="Y5" s="6"/>
      <c r="Z5" s="6"/>
      <c r="AA5" s="94"/>
      <c r="AB5" s="95"/>
    </row>
    <row r="6" spans="1:30" ht="22.5" customHeight="1" thickBot="1" x14ac:dyDescent="0.2">
      <c r="A6" s="111"/>
      <c r="B6" s="112"/>
      <c r="C6" s="114"/>
      <c r="D6" s="8" t="s">
        <v>10</v>
      </c>
      <c r="E6" s="9" t="s">
        <v>11</v>
      </c>
      <c r="F6" s="10" t="s">
        <v>12</v>
      </c>
      <c r="G6" s="11" t="s">
        <v>10</v>
      </c>
      <c r="H6" s="12" t="s">
        <v>11</v>
      </c>
      <c r="I6" s="13" t="s">
        <v>12</v>
      </c>
      <c r="J6" s="11" t="s">
        <v>10</v>
      </c>
      <c r="K6" s="12" t="s">
        <v>11</v>
      </c>
      <c r="L6" s="13" t="s">
        <v>12</v>
      </c>
      <c r="M6" s="11" t="s">
        <v>10</v>
      </c>
      <c r="N6" s="12" t="s">
        <v>11</v>
      </c>
      <c r="O6" s="13" t="s">
        <v>12</v>
      </c>
      <c r="P6" s="11" t="s">
        <v>10</v>
      </c>
      <c r="Q6" s="12" t="s">
        <v>11</v>
      </c>
      <c r="R6" s="13" t="s">
        <v>12</v>
      </c>
      <c r="S6" s="11" t="s">
        <v>10</v>
      </c>
      <c r="T6" s="12" t="s">
        <v>11</v>
      </c>
      <c r="U6" s="13" t="s">
        <v>12</v>
      </c>
      <c r="V6" s="128"/>
      <c r="Y6" s="6"/>
      <c r="Z6" s="6"/>
      <c r="AA6" s="90"/>
      <c r="AB6" s="95"/>
      <c r="AC6" s="87"/>
    </row>
    <row r="7" spans="1:30" ht="33" customHeight="1" x14ac:dyDescent="0.15">
      <c r="A7" s="129" t="s">
        <v>13</v>
      </c>
      <c r="B7" s="132" t="s">
        <v>14</v>
      </c>
      <c r="C7" s="133" t="s">
        <v>45</v>
      </c>
      <c r="D7" s="14"/>
      <c r="E7" s="15">
        <v>4</v>
      </c>
      <c r="F7" s="16">
        <f>D7*E7</f>
        <v>0</v>
      </c>
      <c r="G7" s="17"/>
      <c r="H7" s="15">
        <v>3</v>
      </c>
      <c r="I7" s="16">
        <f>G7*H7</f>
        <v>0</v>
      </c>
      <c r="J7" s="17"/>
      <c r="K7" s="15">
        <v>1</v>
      </c>
      <c r="L7" s="16">
        <f>J7*K7</f>
        <v>0</v>
      </c>
      <c r="M7" s="17"/>
      <c r="N7" s="15">
        <v>2</v>
      </c>
      <c r="O7" s="16">
        <f>M7*N7</f>
        <v>0</v>
      </c>
      <c r="P7" s="17"/>
      <c r="Q7" s="15">
        <v>1</v>
      </c>
      <c r="R7" s="16">
        <f>P7*Q7</f>
        <v>0</v>
      </c>
      <c r="S7" s="17"/>
      <c r="T7" s="15">
        <v>1</v>
      </c>
      <c r="U7" s="16">
        <f>S7*T7</f>
        <v>0</v>
      </c>
      <c r="V7" s="136" t="s">
        <v>44</v>
      </c>
      <c r="Y7" s="6"/>
      <c r="Z7" s="6"/>
      <c r="AA7" s="94"/>
      <c r="AB7" s="95"/>
      <c r="AC7" s="87"/>
    </row>
    <row r="8" spans="1:30" ht="33" customHeight="1" x14ac:dyDescent="0.15">
      <c r="A8" s="130"/>
      <c r="B8" s="125"/>
      <c r="C8" s="134"/>
      <c r="D8" s="17"/>
      <c r="E8" s="15"/>
      <c r="F8" s="16"/>
      <c r="G8" s="17"/>
      <c r="H8" s="15"/>
      <c r="I8" s="16"/>
      <c r="J8" s="17"/>
      <c r="K8" s="15">
        <v>1</v>
      </c>
      <c r="L8" s="16">
        <f>J8*K8</f>
        <v>0</v>
      </c>
      <c r="M8" s="17"/>
      <c r="N8" s="15"/>
      <c r="O8" s="16"/>
      <c r="P8" s="17"/>
      <c r="Q8" s="15"/>
      <c r="R8" s="16"/>
      <c r="S8" s="17"/>
      <c r="T8" s="15"/>
      <c r="U8" s="16"/>
      <c r="V8" s="137"/>
      <c r="Y8" s="6"/>
      <c r="Z8" s="6"/>
      <c r="AA8" s="94"/>
      <c r="AB8" s="95"/>
    </row>
    <row r="9" spans="1:30" ht="33" customHeight="1" x14ac:dyDescent="0.15">
      <c r="A9" s="130"/>
      <c r="B9" s="126"/>
      <c r="C9" s="135"/>
      <c r="D9" s="17"/>
      <c r="E9" s="15"/>
      <c r="F9" s="16"/>
      <c r="G9" s="17"/>
      <c r="H9" s="15"/>
      <c r="I9" s="16"/>
      <c r="J9" s="17"/>
      <c r="K9" s="15">
        <v>1</v>
      </c>
      <c r="L9" s="16">
        <f>J9*K9</f>
        <v>0</v>
      </c>
      <c r="M9" s="17"/>
      <c r="N9" s="15"/>
      <c r="O9" s="16"/>
      <c r="P9" s="17"/>
      <c r="Q9" s="15"/>
      <c r="R9" s="16"/>
      <c r="S9" s="17"/>
      <c r="T9" s="15"/>
      <c r="U9" s="16"/>
      <c r="V9" s="137"/>
      <c r="AA9" s="96"/>
      <c r="AB9" s="97"/>
      <c r="AC9" s="87"/>
    </row>
    <row r="10" spans="1:30" ht="33" customHeight="1" x14ac:dyDescent="0.15">
      <c r="A10" s="130"/>
      <c r="B10" s="18" t="s">
        <v>15</v>
      </c>
      <c r="C10" s="19"/>
      <c r="D10" s="17"/>
      <c r="E10" s="15"/>
      <c r="F10" s="16"/>
      <c r="G10" s="17"/>
      <c r="H10" s="15"/>
      <c r="I10" s="16"/>
      <c r="J10" s="17"/>
      <c r="K10" s="15"/>
      <c r="L10" s="16"/>
      <c r="M10" s="17"/>
      <c r="N10" s="15"/>
      <c r="O10" s="16"/>
      <c r="P10" s="17"/>
      <c r="Q10" s="15"/>
      <c r="R10" s="16"/>
      <c r="S10" s="17"/>
      <c r="T10" s="15"/>
      <c r="U10" s="16"/>
      <c r="V10" s="137"/>
    </row>
    <row r="11" spans="1:30" ht="33" customHeight="1" x14ac:dyDescent="0.15">
      <c r="A11" s="130"/>
      <c r="B11" s="20" t="s">
        <v>16</v>
      </c>
      <c r="C11" s="103" t="s">
        <v>47</v>
      </c>
      <c r="D11" s="21"/>
      <c r="E11" s="22">
        <f>E7</f>
        <v>4</v>
      </c>
      <c r="F11" s="23">
        <f>D11*E11</f>
        <v>0</v>
      </c>
      <c r="G11" s="21"/>
      <c r="H11" s="22"/>
      <c r="I11" s="23">
        <f>G11*H11</f>
        <v>0</v>
      </c>
      <c r="J11" s="21"/>
      <c r="K11" s="22"/>
      <c r="L11" s="23">
        <f>J11*K11</f>
        <v>0</v>
      </c>
      <c r="M11" s="21"/>
      <c r="N11" s="22"/>
      <c r="O11" s="23">
        <f>M11*N11</f>
        <v>0</v>
      </c>
      <c r="P11" s="21"/>
      <c r="Q11" s="22"/>
      <c r="R11" s="23">
        <f>P11*Q11</f>
        <v>0</v>
      </c>
      <c r="S11" s="21"/>
      <c r="T11" s="22"/>
      <c r="U11" s="23">
        <f>S11*T11</f>
        <v>0</v>
      </c>
      <c r="V11" s="137"/>
    </row>
    <row r="12" spans="1:30" ht="22.5" customHeight="1" thickBot="1" x14ac:dyDescent="0.2">
      <c r="A12" s="130"/>
      <c r="B12" s="24" t="s">
        <v>12</v>
      </c>
      <c r="C12" s="25"/>
      <c r="D12" s="26">
        <f>SUM(D7:D11)</f>
        <v>0</v>
      </c>
      <c r="E12" s="27"/>
      <c r="F12" s="28">
        <f>SUM(F7:F11)</f>
        <v>0</v>
      </c>
      <c r="G12" s="29">
        <f>SUM(G7:G11)</f>
        <v>0</v>
      </c>
      <c r="H12" s="30"/>
      <c r="I12" s="31">
        <f>SUM(I7:I11)</f>
        <v>0</v>
      </c>
      <c r="J12" s="29">
        <f>SUM(J7:J11)</f>
        <v>0</v>
      </c>
      <c r="K12" s="30"/>
      <c r="L12" s="31">
        <f>SUM(L7:L11)</f>
        <v>0</v>
      </c>
      <c r="M12" s="29">
        <f>SUM(M7:M11)</f>
        <v>0</v>
      </c>
      <c r="N12" s="30"/>
      <c r="O12" s="31">
        <f>SUM(O7:O11)</f>
        <v>0</v>
      </c>
      <c r="P12" s="29">
        <f>SUM(P7:P11)</f>
        <v>0</v>
      </c>
      <c r="Q12" s="30"/>
      <c r="R12" s="31">
        <f>SUM(R7:R11)</f>
        <v>0</v>
      </c>
      <c r="S12" s="29">
        <f>SUM(S7:S11)</f>
        <v>0</v>
      </c>
      <c r="T12" s="30"/>
      <c r="U12" s="31">
        <f>SUM(U7:U11)</f>
        <v>0</v>
      </c>
      <c r="V12" s="137"/>
      <c r="Y12" s="32"/>
      <c r="Z12" s="32"/>
      <c r="AA12" s="88"/>
      <c r="AB12" s="88"/>
    </row>
    <row r="13" spans="1:30" ht="31.5" customHeight="1" x14ac:dyDescent="0.15">
      <c r="A13" s="130"/>
      <c r="B13" s="132" t="s">
        <v>17</v>
      </c>
      <c r="C13" s="139" t="s">
        <v>49</v>
      </c>
      <c r="D13" s="21"/>
      <c r="E13" s="33">
        <f>E7</f>
        <v>4</v>
      </c>
      <c r="F13" s="16">
        <f>D13*E13</f>
        <v>0</v>
      </c>
      <c r="G13" s="17"/>
      <c r="H13" s="33">
        <v>3</v>
      </c>
      <c r="I13" s="16">
        <f>G13*H13</f>
        <v>0</v>
      </c>
      <c r="J13" s="17"/>
      <c r="K13" s="33">
        <v>1</v>
      </c>
      <c r="L13" s="16">
        <f>J13*K13</f>
        <v>0</v>
      </c>
      <c r="M13" s="17"/>
      <c r="N13" s="33">
        <v>2</v>
      </c>
      <c r="O13" s="16">
        <f>M13*N13</f>
        <v>0</v>
      </c>
      <c r="P13" s="17"/>
      <c r="Q13" s="33">
        <v>1</v>
      </c>
      <c r="R13" s="16">
        <f>P13*Q13</f>
        <v>0</v>
      </c>
      <c r="S13" s="17"/>
      <c r="T13" s="33">
        <v>1</v>
      </c>
      <c r="U13" s="16">
        <f>S13*T13</f>
        <v>0</v>
      </c>
      <c r="V13" s="137"/>
      <c r="W13" s="34"/>
      <c r="X13" s="34"/>
      <c r="Y13" s="34"/>
      <c r="Z13" s="34"/>
      <c r="AA13" s="98"/>
      <c r="AB13" s="98"/>
      <c r="AC13" s="90"/>
      <c r="AD13" s="91"/>
    </row>
    <row r="14" spans="1:30" ht="31.5" customHeight="1" x14ac:dyDescent="0.15">
      <c r="A14" s="130"/>
      <c r="B14" s="125"/>
      <c r="C14" s="140"/>
      <c r="D14" s="21"/>
      <c r="E14" s="33"/>
      <c r="F14" s="16"/>
      <c r="G14" s="17"/>
      <c r="H14" s="33"/>
      <c r="I14" s="16"/>
      <c r="J14" s="17"/>
      <c r="K14" s="33">
        <v>1</v>
      </c>
      <c r="L14" s="16">
        <f t="shared" ref="L14:L18" si="0">J14*K14</f>
        <v>0</v>
      </c>
      <c r="M14" s="17"/>
      <c r="N14" s="33"/>
      <c r="O14" s="16"/>
      <c r="P14" s="17"/>
      <c r="Q14" s="33"/>
      <c r="R14" s="16"/>
      <c r="S14" s="17"/>
      <c r="T14" s="33"/>
      <c r="U14" s="16"/>
      <c r="V14" s="137"/>
      <c r="X14" s="34"/>
      <c r="AA14" s="99"/>
      <c r="AB14" s="100"/>
      <c r="AC14" s="89"/>
      <c r="AD14" s="92"/>
    </row>
    <row r="15" spans="1:30" ht="31.5" customHeight="1" x14ac:dyDescent="0.15">
      <c r="A15" s="130"/>
      <c r="B15" s="126"/>
      <c r="C15" s="141"/>
      <c r="D15" s="21"/>
      <c r="E15" s="33"/>
      <c r="F15" s="16"/>
      <c r="G15" s="17"/>
      <c r="H15" s="33"/>
      <c r="I15" s="16"/>
      <c r="J15" s="17"/>
      <c r="K15" s="33">
        <v>1</v>
      </c>
      <c r="L15" s="16">
        <f t="shared" si="0"/>
        <v>0</v>
      </c>
      <c r="M15" s="17"/>
      <c r="N15" s="33"/>
      <c r="O15" s="16"/>
      <c r="P15" s="17"/>
      <c r="Q15" s="33"/>
      <c r="R15" s="16"/>
      <c r="S15" s="17"/>
      <c r="T15" s="33"/>
      <c r="U15" s="16"/>
      <c r="V15" s="137"/>
      <c r="AA15" s="99"/>
      <c r="AB15" s="100"/>
      <c r="AC15" s="89"/>
      <c r="AD15" s="92"/>
    </row>
    <row r="16" spans="1:30" ht="31.5" customHeight="1" x14ac:dyDescent="0.15">
      <c r="A16" s="130"/>
      <c r="B16" s="124" t="s">
        <v>18</v>
      </c>
      <c r="C16" s="142" t="s">
        <v>50</v>
      </c>
      <c r="D16" s="21"/>
      <c r="E16" s="35">
        <f>E7</f>
        <v>4</v>
      </c>
      <c r="F16" s="23">
        <f>D16*E16</f>
        <v>0</v>
      </c>
      <c r="G16" s="21"/>
      <c r="H16" s="35">
        <v>3</v>
      </c>
      <c r="I16" s="23">
        <f>G16*H16</f>
        <v>0</v>
      </c>
      <c r="J16" s="21"/>
      <c r="K16" s="35">
        <f>K13</f>
        <v>1</v>
      </c>
      <c r="L16" s="23">
        <f t="shared" si="0"/>
        <v>0</v>
      </c>
      <c r="M16" s="21"/>
      <c r="N16" s="35">
        <f>N13</f>
        <v>2</v>
      </c>
      <c r="O16" s="23">
        <f>M16*N16</f>
        <v>0</v>
      </c>
      <c r="P16" s="21"/>
      <c r="Q16" s="35">
        <v>1</v>
      </c>
      <c r="R16" s="23">
        <f>P16*Q16</f>
        <v>0</v>
      </c>
      <c r="S16" s="21"/>
      <c r="T16" s="35">
        <v>1</v>
      </c>
      <c r="U16" s="23">
        <f>S16*T16</f>
        <v>0</v>
      </c>
      <c r="V16" s="137"/>
      <c r="AA16" s="98"/>
      <c r="AB16" s="100"/>
      <c r="AC16" s="89"/>
      <c r="AD16" s="92"/>
    </row>
    <row r="17" spans="1:30" ht="31.5" customHeight="1" x14ac:dyDescent="0.15">
      <c r="A17" s="130"/>
      <c r="B17" s="125"/>
      <c r="C17" s="143"/>
      <c r="D17" s="36"/>
      <c r="E17" s="35"/>
      <c r="F17" s="37"/>
      <c r="G17" s="36"/>
      <c r="H17" s="35"/>
      <c r="I17" s="37"/>
      <c r="J17" s="21"/>
      <c r="K17" s="35">
        <v>1</v>
      </c>
      <c r="L17" s="23">
        <f t="shared" si="0"/>
        <v>0</v>
      </c>
      <c r="M17" s="36"/>
      <c r="N17" s="35"/>
      <c r="O17" s="37"/>
      <c r="P17" s="36"/>
      <c r="Q17" s="35"/>
      <c r="R17" s="37"/>
      <c r="S17" s="36"/>
      <c r="T17" s="35"/>
      <c r="U17" s="37"/>
      <c r="V17" s="137"/>
      <c r="AA17" s="99"/>
      <c r="AB17" s="100"/>
      <c r="AC17" s="89"/>
      <c r="AD17" s="92"/>
    </row>
    <row r="18" spans="1:30" ht="31.5" customHeight="1" x14ac:dyDescent="0.15">
      <c r="A18" s="130"/>
      <c r="B18" s="126"/>
      <c r="C18" s="143"/>
      <c r="D18" s="36"/>
      <c r="E18" s="38"/>
      <c r="F18" s="37"/>
      <c r="G18" s="36"/>
      <c r="H18" s="38"/>
      <c r="I18" s="37"/>
      <c r="J18" s="21"/>
      <c r="K18" s="38">
        <v>1</v>
      </c>
      <c r="L18" s="23">
        <f t="shared" si="0"/>
        <v>0</v>
      </c>
      <c r="M18" s="36"/>
      <c r="N18" s="38"/>
      <c r="O18" s="37"/>
      <c r="P18" s="36"/>
      <c r="Q18" s="38"/>
      <c r="R18" s="37"/>
      <c r="S18" s="36"/>
      <c r="T18" s="38"/>
      <c r="U18" s="37"/>
      <c r="V18" s="137"/>
      <c r="AA18" s="99"/>
      <c r="AB18" s="100"/>
      <c r="AC18" s="89"/>
      <c r="AD18" s="92"/>
    </row>
    <row r="19" spans="1:30" ht="28.5" x14ac:dyDescent="0.15">
      <c r="A19" s="130"/>
      <c r="B19" s="39" t="s">
        <v>19</v>
      </c>
      <c r="C19" s="103" t="s">
        <v>48</v>
      </c>
      <c r="D19" s="40"/>
      <c r="E19" s="41"/>
      <c r="F19" s="42"/>
      <c r="G19" s="40"/>
      <c r="H19" s="41"/>
      <c r="I19" s="42"/>
      <c r="J19" s="40"/>
      <c r="K19" s="41"/>
      <c r="L19" s="42"/>
      <c r="M19" s="40"/>
      <c r="N19" s="41">
        <v>2</v>
      </c>
      <c r="O19" s="42">
        <f>M19*N19</f>
        <v>0</v>
      </c>
      <c r="P19" s="40"/>
      <c r="Q19" s="41">
        <v>1</v>
      </c>
      <c r="R19" s="42">
        <f>P19*Q19</f>
        <v>0</v>
      </c>
      <c r="S19" s="40"/>
      <c r="T19" s="41">
        <v>1</v>
      </c>
      <c r="U19" s="42">
        <f>S19*T19</f>
        <v>0</v>
      </c>
      <c r="V19" s="137"/>
      <c r="AA19" s="101"/>
      <c r="AB19" s="102"/>
      <c r="AC19" s="89"/>
      <c r="AD19" s="92"/>
    </row>
    <row r="20" spans="1:30" ht="22.5" customHeight="1" x14ac:dyDescent="0.15">
      <c r="A20" s="130"/>
      <c r="B20" s="43" t="s">
        <v>20</v>
      </c>
      <c r="C20" s="103"/>
      <c r="D20" s="36"/>
      <c r="E20" s="35">
        <f>E7</f>
        <v>4</v>
      </c>
      <c r="F20" s="37">
        <f>D20*E20</f>
        <v>0</v>
      </c>
      <c r="G20" s="36"/>
      <c r="H20" s="35">
        <v>3</v>
      </c>
      <c r="I20" s="37">
        <f>G20*H20</f>
        <v>0</v>
      </c>
      <c r="J20" s="36"/>
      <c r="K20" s="35">
        <v>3</v>
      </c>
      <c r="L20" s="37">
        <f t="shared" ref="L20:L25" si="1">J20*K20</f>
        <v>0</v>
      </c>
      <c r="M20" s="36"/>
      <c r="N20" s="35">
        <v>2</v>
      </c>
      <c r="O20" s="37">
        <f>M20*N20</f>
        <v>0</v>
      </c>
      <c r="P20" s="36"/>
      <c r="Q20" s="35">
        <v>1</v>
      </c>
      <c r="R20" s="37">
        <f>P20*Q20</f>
        <v>0</v>
      </c>
      <c r="S20" s="36"/>
      <c r="T20" s="35">
        <v>1</v>
      </c>
      <c r="U20" s="37">
        <f>S20*T20</f>
        <v>0</v>
      </c>
      <c r="V20" s="137"/>
    </row>
    <row r="21" spans="1:30" ht="22.5" customHeight="1" x14ac:dyDescent="0.15">
      <c r="A21" s="130"/>
      <c r="B21" s="43"/>
      <c r="C21" s="103"/>
      <c r="D21" s="36"/>
      <c r="E21" s="35"/>
      <c r="F21" s="37">
        <f>D21*E21</f>
        <v>0</v>
      </c>
      <c r="G21" s="36"/>
      <c r="H21" s="35"/>
      <c r="I21" s="37"/>
      <c r="J21" s="36"/>
      <c r="K21" s="35"/>
      <c r="L21" s="37">
        <f t="shared" si="1"/>
        <v>0</v>
      </c>
      <c r="M21" s="36"/>
      <c r="N21" s="35"/>
      <c r="O21" s="37"/>
      <c r="P21" s="36"/>
      <c r="Q21" s="35"/>
      <c r="R21" s="37"/>
      <c r="S21" s="36"/>
      <c r="T21" s="35"/>
      <c r="U21" s="37"/>
      <c r="V21" s="137"/>
    </row>
    <row r="22" spans="1:30" ht="22.5" customHeight="1" x14ac:dyDescent="0.15">
      <c r="A22" s="130"/>
      <c r="B22" s="44"/>
      <c r="C22" s="104"/>
      <c r="D22" s="36"/>
      <c r="E22" s="35"/>
      <c r="F22" s="37"/>
      <c r="G22" s="36"/>
      <c r="H22" s="35"/>
      <c r="I22" s="37"/>
      <c r="J22" s="36"/>
      <c r="K22" s="35"/>
      <c r="L22" s="37"/>
      <c r="M22" s="40"/>
      <c r="N22" s="35"/>
      <c r="O22" s="37">
        <f>M22*N22</f>
        <v>0</v>
      </c>
      <c r="P22" s="36"/>
      <c r="Q22" s="35"/>
      <c r="R22" s="37"/>
      <c r="S22" s="36"/>
      <c r="T22" s="35"/>
      <c r="U22" s="37"/>
      <c r="V22" s="137"/>
    </row>
    <row r="23" spans="1:30" ht="22.5" customHeight="1" x14ac:dyDescent="0.15">
      <c r="A23" s="130"/>
      <c r="B23" s="44"/>
      <c r="C23" s="104"/>
      <c r="D23" s="36"/>
      <c r="E23" s="35"/>
      <c r="F23" s="37"/>
      <c r="G23" s="36"/>
      <c r="H23" s="35"/>
      <c r="I23" s="37"/>
      <c r="J23" s="36"/>
      <c r="K23" s="35"/>
      <c r="L23" s="37"/>
      <c r="M23" s="40"/>
      <c r="N23" s="35"/>
      <c r="O23" s="37">
        <f>M23*N23</f>
        <v>0</v>
      </c>
      <c r="P23" s="36"/>
      <c r="Q23" s="35"/>
      <c r="R23" s="37"/>
      <c r="S23" s="36"/>
      <c r="T23" s="35"/>
      <c r="U23" s="37"/>
      <c r="V23" s="137"/>
    </row>
    <row r="24" spans="1:30" ht="22.5" customHeight="1" x14ac:dyDescent="0.15">
      <c r="A24" s="130"/>
      <c r="B24" s="43" t="s">
        <v>21</v>
      </c>
      <c r="C24" s="104"/>
      <c r="D24" s="36"/>
      <c r="E24" s="35">
        <f>E7</f>
        <v>4</v>
      </c>
      <c r="F24" s="37">
        <f>E24*D24</f>
        <v>0</v>
      </c>
      <c r="G24" s="36"/>
      <c r="H24" s="35">
        <v>3</v>
      </c>
      <c r="I24" s="37">
        <f>H24*G24</f>
        <v>0</v>
      </c>
      <c r="J24" s="36"/>
      <c r="K24" s="35">
        <v>3</v>
      </c>
      <c r="L24" s="37">
        <f t="shared" si="1"/>
        <v>0</v>
      </c>
      <c r="M24" s="36"/>
      <c r="N24" s="35">
        <v>2</v>
      </c>
      <c r="O24" s="37">
        <f>M24*N24</f>
        <v>0</v>
      </c>
      <c r="P24" s="36"/>
      <c r="Q24" s="35">
        <v>1</v>
      </c>
      <c r="R24" s="37">
        <f>P24*Q24</f>
        <v>0</v>
      </c>
      <c r="S24" s="36"/>
      <c r="T24" s="35">
        <v>1</v>
      </c>
      <c r="U24" s="37">
        <f>S24*T24</f>
        <v>0</v>
      </c>
      <c r="V24" s="137"/>
    </row>
    <row r="25" spans="1:30" ht="22.5" customHeight="1" x14ac:dyDescent="0.15">
      <c r="A25" s="130"/>
      <c r="B25" s="43" t="s">
        <v>22</v>
      </c>
      <c r="C25" s="104"/>
      <c r="D25" s="36"/>
      <c r="E25" s="35">
        <f>E7</f>
        <v>4</v>
      </c>
      <c r="F25" s="37">
        <f>D25*E25</f>
        <v>0</v>
      </c>
      <c r="G25" s="36"/>
      <c r="H25" s="35">
        <v>3</v>
      </c>
      <c r="I25" s="37">
        <f>G25*H25</f>
        <v>0</v>
      </c>
      <c r="J25" s="36"/>
      <c r="K25" s="35">
        <v>3</v>
      </c>
      <c r="L25" s="37">
        <f t="shared" si="1"/>
        <v>0</v>
      </c>
      <c r="M25" s="36"/>
      <c r="N25" s="35">
        <v>2</v>
      </c>
      <c r="O25" s="37">
        <f>M25*N25</f>
        <v>0</v>
      </c>
      <c r="P25" s="36"/>
      <c r="Q25" s="35">
        <v>1</v>
      </c>
      <c r="R25" s="37">
        <f>P25*Q25</f>
        <v>0</v>
      </c>
      <c r="S25" s="36"/>
      <c r="T25" s="35">
        <v>1</v>
      </c>
      <c r="U25" s="37">
        <f>S25*T25</f>
        <v>0</v>
      </c>
      <c r="V25" s="137"/>
    </row>
    <row r="26" spans="1:30" ht="22.5" customHeight="1" thickBot="1" x14ac:dyDescent="0.2">
      <c r="A26" s="131"/>
      <c r="B26" s="45" t="s">
        <v>23</v>
      </c>
      <c r="C26" s="46"/>
      <c r="D26" s="26">
        <f>SUM(D12:D25)</f>
        <v>0</v>
      </c>
      <c r="E26" s="52"/>
      <c r="F26" s="47">
        <f>SUM(F12:F25)</f>
        <v>0</v>
      </c>
      <c r="G26" s="48">
        <f>SUM(G12:G25)</f>
        <v>0</v>
      </c>
      <c r="H26" s="49"/>
      <c r="I26" s="50">
        <f>SUM(I12:I25)</f>
        <v>0</v>
      </c>
      <c r="J26" s="48">
        <f>SUM(J12:J25)</f>
        <v>0</v>
      </c>
      <c r="K26" s="49"/>
      <c r="L26" s="50">
        <f>SUM(L12:L25)</f>
        <v>0</v>
      </c>
      <c r="M26" s="48">
        <f>SUM(M12:M25)</f>
        <v>0</v>
      </c>
      <c r="N26" s="49"/>
      <c r="O26" s="50">
        <f>SUM(O12:O25)</f>
        <v>0</v>
      </c>
      <c r="P26" s="48">
        <f>SUM(P12:P25)</f>
        <v>0</v>
      </c>
      <c r="Q26" s="49"/>
      <c r="R26" s="50">
        <f>SUM(R12:R25)</f>
        <v>0</v>
      </c>
      <c r="S26" s="48">
        <f>SUM(S12:S25)</f>
        <v>0</v>
      </c>
      <c r="T26" s="49"/>
      <c r="U26" s="50">
        <f>SUM(U12:U25)</f>
        <v>0</v>
      </c>
      <c r="V26" s="137"/>
    </row>
    <row r="27" spans="1:30" ht="22.5" customHeight="1" thickBot="1" x14ac:dyDescent="0.2">
      <c r="A27" s="129" t="s">
        <v>24</v>
      </c>
      <c r="B27" s="132" t="s">
        <v>25</v>
      </c>
      <c r="C27" s="160" t="s">
        <v>51</v>
      </c>
      <c r="D27" s="14"/>
      <c r="E27" s="51">
        <f>E7</f>
        <v>4</v>
      </c>
      <c r="F27" s="16">
        <f t="shared" ref="F27:F39" si="2">D27*E27</f>
        <v>0</v>
      </c>
      <c r="G27" s="14"/>
      <c r="H27" s="51">
        <f>H7</f>
        <v>3</v>
      </c>
      <c r="I27" s="16">
        <f t="shared" ref="I27:I39" si="3">G27*H27</f>
        <v>0</v>
      </c>
      <c r="J27" s="14"/>
      <c r="K27" s="51">
        <v>1</v>
      </c>
      <c r="L27" s="16">
        <f t="shared" ref="L27:L41" si="4">J27*K27</f>
        <v>0</v>
      </c>
      <c r="M27" s="14"/>
      <c r="N27" s="51">
        <f>N7</f>
        <v>2</v>
      </c>
      <c r="O27" s="16">
        <f>M27*N27</f>
        <v>0</v>
      </c>
      <c r="P27" s="14"/>
      <c r="Q27" s="51">
        <f>Q7</f>
        <v>1</v>
      </c>
      <c r="R27" s="16">
        <f>P27*Q27</f>
        <v>0</v>
      </c>
      <c r="S27" s="14"/>
      <c r="T27" s="51">
        <f>T7</f>
        <v>1</v>
      </c>
      <c r="U27" s="16">
        <f>S27*T27</f>
        <v>0</v>
      </c>
      <c r="V27" s="137"/>
    </row>
    <row r="28" spans="1:30" ht="22.5" customHeight="1" x14ac:dyDescent="0.15">
      <c r="A28" s="130"/>
      <c r="B28" s="125"/>
      <c r="C28" s="150"/>
      <c r="D28" s="17"/>
      <c r="E28" s="15"/>
      <c r="F28" s="16"/>
      <c r="G28" s="17"/>
      <c r="H28" s="15"/>
      <c r="I28" s="16"/>
      <c r="J28" s="14"/>
      <c r="K28" s="15">
        <v>1</v>
      </c>
      <c r="L28" s="16">
        <f t="shared" si="4"/>
        <v>0</v>
      </c>
      <c r="M28" s="17"/>
      <c r="N28" s="15"/>
      <c r="O28" s="16"/>
      <c r="P28" s="17"/>
      <c r="Q28" s="15"/>
      <c r="R28" s="16"/>
      <c r="S28" s="17"/>
      <c r="T28" s="15"/>
      <c r="U28" s="16"/>
      <c r="V28" s="137"/>
    </row>
    <row r="29" spans="1:30" ht="22.5" customHeight="1" x14ac:dyDescent="0.15">
      <c r="A29" s="130"/>
      <c r="B29" s="126"/>
      <c r="C29" s="151"/>
      <c r="D29" s="17"/>
      <c r="E29" s="15"/>
      <c r="F29" s="16"/>
      <c r="G29" s="17"/>
      <c r="H29" s="15"/>
      <c r="I29" s="16"/>
      <c r="J29" s="17"/>
      <c r="K29" s="15">
        <v>1</v>
      </c>
      <c r="L29" s="16">
        <f t="shared" si="4"/>
        <v>0</v>
      </c>
      <c r="M29" s="17"/>
      <c r="N29" s="15"/>
      <c r="O29" s="16"/>
      <c r="P29" s="17"/>
      <c r="Q29" s="15"/>
      <c r="R29" s="16"/>
      <c r="S29" s="17"/>
      <c r="T29" s="15"/>
      <c r="U29" s="16"/>
      <c r="V29" s="137"/>
    </row>
    <row r="30" spans="1:30" ht="22.5" customHeight="1" x14ac:dyDescent="0.15">
      <c r="A30" s="130"/>
      <c r="B30" s="124" t="s">
        <v>26</v>
      </c>
      <c r="C30" s="161" t="s">
        <v>55</v>
      </c>
      <c r="D30" s="21"/>
      <c r="E30" s="35">
        <f>E7</f>
        <v>4</v>
      </c>
      <c r="F30" s="23">
        <f t="shared" si="2"/>
        <v>0</v>
      </c>
      <c r="G30" s="21"/>
      <c r="H30" s="35">
        <f>H7</f>
        <v>3</v>
      </c>
      <c r="I30" s="23">
        <f t="shared" si="3"/>
        <v>0</v>
      </c>
      <c r="J30" s="21"/>
      <c r="K30" s="35">
        <v>1</v>
      </c>
      <c r="L30" s="16">
        <f t="shared" si="4"/>
        <v>0</v>
      </c>
      <c r="M30" s="21"/>
      <c r="N30" s="35">
        <f>N7</f>
        <v>2</v>
      </c>
      <c r="O30" s="23">
        <f>M30*N30</f>
        <v>0</v>
      </c>
      <c r="P30" s="21"/>
      <c r="Q30" s="35">
        <f>Q7</f>
        <v>1</v>
      </c>
      <c r="R30" s="23">
        <f>P30*Q30</f>
        <v>0</v>
      </c>
      <c r="S30" s="21"/>
      <c r="T30" s="35">
        <f>T7</f>
        <v>1</v>
      </c>
      <c r="U30" s="23">
        <f>S30*T30</f>
        <v>0</v>
      </c>
      <c r="V30" s="137"/>
    </row>
    <row r="31" spans="1:30" ht="22.5" customHeight="1" x14ac:dyDescent="0.15">
      <c r="A31" s="130"/>
      <c r="B31" s="125"/>
      <c r="C31" s="162"/>
      <c r="D31" s="21"/>
      <c r="E31" s="35"/>
      <c r="F31" s="23"/>
      <c r="G31" s="21"/>
      <c r="H31" s="35"/>
      <c r="I31" s="23"/>
      <c r="J31" s="21"/>
      <c r="K31" s="35">
        <v>1</v>
      </c>
      <c r="L31" s="16">
        <f t="shared" si="4"/>
        <v>0</v>
      </c>
      <c r="M31" s="21"/>
      <c r="N31" s="35"/>
      <c r="O31" s="23"/>
      <c r="P31" s="21"/>
      <c r="Q31" s="35"/>
      <c r="R31" s="23"/>
      <c r="S31" s="21"/>
      <c r="T31" s="35"/>
      <c r="U31" s="23"/>
      <c r="V31" s="137"/>
    </row>
    <row r="32" spans="1:30" ht="22.5" customHeight="1" x14ac:dyDescent="0.15">
      <c r="A32" s="130"/>
      <c r="B32" s="126"/>
      <c r="C32" s="163"/>
      <c r="D32" s="21"/>
      <c r="E32" s="35"/>
      <c r="F32" s="23"/>
      <c r="G32" s="21"/>
      <c r="H32" s="35"/>
      <c r="I32" s="23"/>
      <c r="J32" s="21"/>
      <c r="K32" s="35">
        <v>1</v>
      </c>
      <c r="L32" s="16">
        <f t="shared" si="4"/>
        <v>0</v>
      </c>
      <c r="M32" s="21"/>
      <c r="N32" s="35"/>
      <c r="O32" s="23"/>
      <c r="P32" s="21"/>
      <c r="Q32" s="35"/>
      <c r="R32" s="23"/>
      <c r="S32" s="21"/>
      <c r="T32" s="35"/>
      <c r="U32" s="23"/>
      <c r="V32" s="137"/>
    </row>
    <row r="33" spans="1:26" ht="22.5" customHeight="1" x14ac:dyDescent="0.15">
      <c r="A33" s="130"/>
      <c r="B33" s="124" t="s">
        <v>27</v>
      </c>
      <c r="C33" s="161" t="s">
        <v>52</v>
      </c>
      <c r="D33" s="21"/>
      <c r="E33" s="35">
        <f>E7</f>
        <v>4</v>
      </c>
      <c r="F33" s="23">
        <f t="shared" si="2"/>
        <v>0</v>
      </c>
      <c r="G33" s="21"/>
      <c r="H33" s="35">
        <v>3</v>
      </c>
      <c r="I33" s="23">
        <f t="shared" si="3"/>
        <v>0</v>
      </c>
      <c r="J33" s="21"/>
      <c r="K33" s="35">
        <v>1</v>
      </c>
      <c r="L33" s="16">
        <f t="shared" si="4"/>
        <v>0</v>
      </c>
      <c r="M33" s="21"/>
      <c r="N33" s="35">
        <v>2</v>
      </c>
      <c r="O33" s="23">
        <f>M33*N33</f>
        <v>0</v>
      </c>
      <c r="P33" s="21"/>
      <c r="Q33" s="35">
        <v>1</v>
      </c>
      <c r="R33" s="23">
        <f>P33*Q33</f>
        <v>0</v>
      </c>
      <c r="S33" s="21"/>
      <c r="T33" s="35">
        <v>1</v>
      </c>
      <c r="U33" s="23">
        <f>S33*T33</f>
        <v>0</v>
      </c>
      <c r="V33" s="137"/>
    </row>
    <row r="34" spans="1:26" ht="22.5" customHeight="1" x14ac:dyDescent="0.15">
      <c r="A34" s="130"/>
      <c r="B34" s="125"/>
      <c r="C34" s="162"/>
      <c r="D34" s="21"/>
      <c r="E34" s="35"/>
      <c r="F34" s="23"/>
      <c r="G34" s="21"/>
      <c r="H34" s="35"/>
      <c r="I34" s="23"/>
      <c r="J34" s="21"/>
      <c r="K34" s="35">
        <v>1</v>
      </c>
      <c r="L34" s="16">
        <f t="shared" si="4"/>
        <v>0</v>
      </c>
      <c r="M34" s="21"/>
      <c r="N34" s="35"/>
      <c r="O34" s="23"/>
      <c r="P34" s="21"/>
      <c r="Q34" s="35"/>
      <c r="R34" s="23"/>
      <c r="S34" s="21"/>
      <c r="T34" s="35"/>
      <c r="U34" s="23"/>
      <c r="V34" s="137"/>
    </row>
    <row r="35" spans="1:26" ht="22.5" customHeight="1" x14ac:dyDescent="0.15">
      <c r="A35" s="130"/>
      <c r="B35" s="126"/>
      <c r="C35" s="163"/>
      <c r="D35" s="21"/>
      <c r="E35" s="35"/>
      <c r="F35" s="23"/>
      <c r="G35" s="21"/>
      <c r="H35" s="35"/>
      <c r="I35" s="23"/>
      <c r="J35" s="21"/>
      <c r="K35" s="35">
        <v>1</v>
      </c>
      <c r="L35" s="16">
        <f t="shared" si="4"/>
        <v>0</v>
      </c>
      <c r="M35" s="21"/>
      <c r="N35" s="35"/>
      <c r="O35" s="23"/>
      <c r="P35" s="21"/>
      <c r="Q35" s="35"/>
      <c r="R35" s="23"/>
      <c r="S35" s="21"/>
      <c r="T35" s="35"/>
      <c r="U35" s="23"/>
      <c r="V35" s="137"/>
    </row>
    <row r="36" spans="1:26" ht="22.5" customHeight="1" x14ac:dyDescent="0.15">
      <c r="A36" s="130"/>
      <c r="B36" s="124" t="s">
        <v>28</v>
      </c>
      <c r="C36" s="121" t="s">
        <v>53</v>
      </c>
      <c r="D36" s="21"/>
      <c r="E36" s="35">
        <f>E7</f>
        <v>4</v>
      </c>
      <c r="F36" s="23">
        <f t="shared" si="2"/>
        <v>0</v>
      </c>
      <c r="G36" s="21"/>
      <c r="H36" s="35">
        <f>H7</f>
        <v>3</v>
      </c>
      <c r="I36" s="23">
        <f t="shared" si="3"/>
        <v>0</v>
      </c>
      <c r="J36" s="21"/>
      <c r="K36" s="35">
        <v>1</v>
      </c>
      <c r="L36" s="16">
        <f t="shared" si="4"/>
        <v>0</v>
      </c>
      <c r="M36" s="21"/>
      <c r="N36" s="35">
        <f>N7</f>
        <v>2</v>
      </c>
      <c r="O36" s="23">
        <f>M36*N36</f>
        <v>0</v>
      </c>
      <c r="P36" s="21"/>
      <c r="Q36" s="35">
        <f>Q7</f>
        <v>1</v>
      </c>
      <c r="R36" s="23">
        <f>P36*Q36</f>
        <v>0</v>
      </c>
      <c r="S36" s="21"/>
      <c r="T36" s="35">
        <f>T7</f>
        <v>1</v>
      </c>
      <c r="U36" s="23">
        <f>S36*T36</f>
        <v>0</v>
      </c>
      <c r="V36" s="137"/>
    </row>
    <row r="37" spans="1:26" ht="22.5" customHeight="1" x14ac:dyDescent="0.15">
      <c r="A37" s="130"/>
      <c r="B37" s="125"/>
      <c r="C37" s="122"/>
      <c r="D37" s="21"/>
      <c r="E37" s="15"/>
      <c r="F37" s="23"/>
      <c r="G37" s="21"/>
      <c r="H37" s="15"/>
      <c r="I37" s="23"/>
      <c r="J37" s="21"/>
      <c r="K37" s="15">
        <v>1</v>
      </c>
      <c r="L37" s="16">
        <f t="shared" si="4"/>
        <v>0</v>
      </c>
      <c r="M37" s="21"/>
      <c r="N37" s="15"/>
      <c r="O37" s="23"/>
      <c r="P37" s="21"/>
      <c r="Q37" s="15"/>
      <c r="R37" s="23"/>
      <c r="S37" s="21"/>
      <c r="T37" s="15"/>
      <c r="U37" s="23"/>
      <c r="V37" s="137"/>
    </row>
    <row r="38" spans="1:26" ht="22.5" customHeight="1" x14ac:dyDescent="0.15">
      <c r="A38" s="130"/>
      <c r="B38" s="126"/>
      <c r="C38" s="123"/>
      <c r="D38" s="21"/>
      <c r="E38" s="15"/>
      <c r="F38" s="23"/>
      <c r="G38" s="21"/>
      <c r="H38" s="15"/>
      <c r="I38" s="23"/>
      <c r="J38" s="17"/>
      <c r="K38" s="15">
        <v>1</v>
      </c>
      <c r="L38" s="16">
        <f t="shared" si="4"/>
        <v>0</v>
      </c>
      <c r="M38" s="21"/>
      <c r="N38" s="15"/>
      <c r="O38" s="23"/>
      <c r="P38" s="21"/>
      <c r="Q38" s="15"/>
      <c r="R38" s="23"/>
      <c r="S38" s="21"/>
      <c r="T38" s="15"/>
      <c r="U38" s="23"/>
      <c r="V38" s="137"/>
    </row>
    <row r="39" spans="1:26" ht="22.5" customHeight="1" x14ac:dyDescent="0.15">
      <c r="A39" s="130"/>
      <c r="B39" s="124" t="s">
        <v>29</v>
      </c>
      <c r="C39" s="149" t="s">
        <v>54</v>
      </c>
      <c r="D39" s="21"/>
      <c r="E39" s="15">
        <f>E7</f>
        <v>4</v>
      </c>
      <c r="F39" s="23">
        <f t="shared" si="2"/>
        <v>0</v>
      </c>
      <c r="G39" s="21"/>
      <c r="H39" s="15">
        <f>H7</f>
        <v>3</v>
      </c>
      <c r="I39" s="23">
        <f t="shared" si="3"/>
        <v>0</v>
      </c>
      <c r="J39" s="21"/>
      <c r="K39" s="15">
        <v>1</v>
      </c>
      <c r="L39" s="16">
        <f t="shared" si="4"/>
        <v>0</v>
      </c>
      <c r="M39" s="21"/>
      <c r="N39" s="15">
        <f>N7</f>
        <v>2</v>
      </c>
      <c r="O39" s="23">
        <f>M39*N39</f>
        <v>0</v>
      </c>
      <c r="P39" s="21"/>
      <c r="Q39" s="15">
        <f>Q7</f>
        <v>1</v>
      </c>
      <c r="R39" s="23">
        <f>P39*Q39</f>
        <v>0</v>
      </c>
      <c r="S39" s="21"/>
      <c r="T39" s="15">
        <f>T7</f>
        <v>1</v>
      </c>
      <c r="U39" s="23">
        <f>S39*T39</f>
        <v>0</v>
      </c>
      <c r="V39" s="137"/>
      <c r="W39" s="34"/>
      <c r="X39" s="34"/>
    </row>
    <row r="40" spans="1:26" ht="22.5" customHeight="1" x14ac:dyDescent="0.15">
      <c r="A40" s="130"/>
      <c r="B40" s="125"/>
      <c r="C40" s="150"/>
      <c r="D40" s="36"/>
      <c r="E40" s="15"/>
      <c r="F40" s="37"/>
      <c r="G40" s="36"/>
      <c r="H40" s="15"/>
      <c r="I40" s="37"/>
      <c r="J40" s="21"/>
      <c r="K40" s="15">
        <v>1</v>
      </c>
      <c r="L40" s="16">
        <f t="shared" si="4"/>
        <v>0</v>
      </c>
      <c r="M40" s="36"/>
      <c r="N40" s="15"/>
      <c r="O40" s="37"/>
      <c r="P40" s="36"/>
      <c r="Q40" s="15"/>
      <c r="R40" s="37"/>
      <c r="S40" s="36"/>
      <c r="T40" s="15"/>
      <c r="U40" s="37"/>
      <c r="V40" s="137"/>
    </row>
    <row r="41" spans="1:26" ht="22.5" customHeight="1" x14ac:dyDescent="0.15">
      <c r="A41" s="130"/>
      <c r="B41" s="126"/>
      <c r="C41" s="151"/>
      <c r="D41" s="36"/>
      <c r="E41" s="15"/>
      <c r="F41" s="37"/>
      <c r="G41" s="36"/>
      <c r="H41" s="15"/>
      <c r="I41" s="37"/>
      <c r="J41" s="17"/>
      <c r="K41" s="15">
        <v>1</v>
      </c>
      <c r="L41" s="16">
        <f t="shared" si="4"/>
        <v>0</v>
      </c>
      <c r="M41" s="36"/>
      <c r="N41" s="15"/>
      <c r="O41" s="37"/>
      <c r="P41" s="36"/>
      <c r="Q41" s="15"/>
      <c r="R41" s="37"/>
      <c r="S41" s="36"/>
      <c r="T41" s="15"/>
      <c r="U41" s="37"/>
      <c r="V41" s="137"/>
    </row>
    <row r="42" spans="1:26" ht="22.5" customHeight="1" thickBot="1" x14ac:dyDescent="0.2">
      <c r="A42" s="131"/>
      <c r="B42" s="24" t="s">
        <v>30</v>
      </c>
      <c r="C42" s="25"/>
      <c r="D42" s="26">
        <f>SUM(D27:D41)</f>
        <v>0</v>
      </c>
      <c r="E42" s="52"/>
      <c r="F42" s="47">
        <f>SUM(F27:F41)</f>
        <v>0</v>
      </c>
      <c r="G42" s="29">
        <f>SUM(G27:G41)</f>
        <v>0</v>
      </c>
      <c r="H42" s="53"/>
      <c r="I42" s="50">
        <f>SUM(I27:I41)</f>
        <v>0</v>
      </c>
      <c r="J42" s="29">
        <f>SUM(J27:J41)</f>
        <v>0</v>
      </c>
      <c r="K42" s="53"/>
      <c r="L42" s="50">
        <f>SUM(L27:L41)</f>
        <v>0</v>
      </c>
      <c r="M42" s="29">
        <f>SUM(M27:M41)</f>
        <v>0</v>
      </c>
      <c r="N42" s="53"/>
      <c r="O42" s="50">
        <f>SUM(O27:O41)</f>
        <v>0</v>
      </c>
      <c r="P42" s="29">
        <f>SUM(P27:P41)</f>
        <v>0</v>
      </c>
      <c r="Q42" s="53"/>
      <c r="R42" s="50">
        <f>SUM(R27:R41)</f>
        <v>0</v>
      </c>
      <c r="S42" s="29">
        <f>SUM(S27:S41)</f>
        <v>0</v>
      </c>
      <c r="T42" s="53"/>
      <c r="U42" s="50">
        <f>SUM(U27:U41)</f>
        <v>0</v>
      </c>
      <c r="V42" s="137"/>
    </row>
    <row r="43" spans="1:26" ht="22.5" customHeight="1" thickBot="1" x14ac:dyDescent="0.2">
      <c r="A43" s="109" t="s">
        <v>31</v>
      </c>
      <c r="B43" s="110"/>
      <c r="C43" s="54"/>
      <c r="D43" s="55">
        <f>D26+D42</f>
        <v>0</v>
      </c>
      <c r="E43" s="56"/>
      <c r="F43" s="57">
        <f>F26+F42</f>
        <v>0</v>
      </c>
      <c r="G43" s="58">
        <f>G26+G42</f>
        <v>0</v>
      </c>
      <c r="H43" s="59"/>
      <c r="I43" s="60">
        <f>I26+I42</f>
        <v>0</v>
      </c>
      <c r="J43" s="58">
        <f>J26+J42</f>
        <v>0</v>
      </c>
      <c r="K43" s="59"/>
      <c r="L43" s="60">
        <f>L26+L42</f>
        <v>0</v>
      </c>
      <c r="M43" s="58">
        <f>M26+M42</f>
        <v>0</v>
      </c>
      <c r="N43" s="59"/>
      <c r="O43" s="60">
        <f>O26+O42</f>
        <v>0</v>
      </c>
      <c r="P43" s="58">
        <f>P26+P42</f>
        <v>0</v>
      </c>
      <c r="Q43" s="59"/>
      <c r="R43" s="60">
        <f>R26+R42</f>
        <v>0</v>
      </c>
      <c r="S43" s="58">
        <f>S26+S42</f>
        <v>0</v>
      </c>
      <c r="T43" s="59"/>
      <c r="U43" s="60">
        <f>U26+U42</f>
        <v>0</v>
      </c>
      <c r="V43" s="137"/>
    </row>
    <row r="44" spans="1:26" ht="22.5" customHeight="1" x14ac:dyDescent="0.15">
      <c r="A44" s="152" t="s">
        <v>32</v>
      </c>
      <c r="B44" s="153"/>
      <c r="C44" s="61"/>
      <c r="D44" s="62">
        <f>ROUNDUP(D43*C44,-1)</f>
        <v>0</v>
      </c>
      <c r="E44" s="63">
        <f>E7</f>
        <v>4</v>
      </c>
      <c r="F44" s="64">
        <f>D44*E44</f>
        <v>0</v>
      </c>
      <c r="G44" s="62">
        <f>ROUNDUP(G43*C44,-1)</f>
        <v>0</v>
      </c>
      <c r="H44" s="63">
        <f>H7</f>
        <v>3</v>
      </c>
      <c r="I44" s="64">
        <f>G44*H44</f>
        <v>0</v>
      </c>
      <c r="J44" s="62">
        <f>ROUNDUP(J43*C44,-1)</f>
        <v>0</v>
      </c>
      <c r="K44" s="63">
        <v>2</v>
      </c>
      <c r="L44" s="64">
        <f>J44*K44</f>
        <v>0</v>
      </c>
      <c r="M44" s="62">
        <f>ROUNDUP(M43*C44,-1)</f>
        <v>0</v>
      </c>
      <c r="N44" s="63">
        <v>3</v>
      </c>
      <c r="O44" s="65">
        <f>M44*N44</f>
        <v>0</v>
      </c>
      <c r="P44" s="62">
        <f>ROUNDUP(P43*C44,-1)</f>
        <v>0</v>
      </c>
      <c r="Q44" s="63">
        <v>1</v>
      </c>
      <c r="R44" s="65">
        <f>P44*Q44</f>
        <v>0</v>
      </c>
      <c r="S44" s="62">
        <f>ROUNDUP(S43*C44,-1)</f>
        <v>0</v>
      </c>
      <c r="T44" s="63">
        <v>1</v>
      </c>
      <c r="U44" s="65">
        <f>S44*T44</f>
        <v>0</v>
      </c>
      <c r="V44" s="137"/>
      <c r="Y44" s="32"/>
      <c r="Z44" s="32"/>
    </row>
    <row r="45" spans="1:26" ht="22.5" customHeight="1" x14ac:dyDescent="0.15">
      <c r="A45" s="154" t="s">
        <v>33</v>
      </c>
      <c r="B45" s="155"/>
      <c r="C45" s="66"/>
      <c r="D45" s="67">
        <f>ROUNDUP((D43+D44)*C45,-1)</f>
        <v>0</v>
      </c>
      <c r="E45" s="38">
        <f>E7</f>
        <v>4</v>
      </c>
      <c r="F45" s="68">
        <f>D45*E45</f>
        <v>0</v>
      </c>
      <c r="G45" s="67">
        <f>ROUNDUP((G43+G44)*C45,-1)</f>
        <v>0</v>
      </c>
      <c r="H45" s="38">
        <f>H44</f>
        <v>3</v>
      </c>
      <c r="I45" s="68">
        <f>G45*H45</f>
        <v>0</v>
      </c>
      <c r="J45" s="67">
        <f>ROUNDUP((J43+J44)*C45,-1)</f>
        <v>0</v>
      </c>
      <c r="K45" s="38">
        <v>2</v>
      </c>
      <c r="L45" s="68">
        <f>J45*K45</f>
        <v>0</v>
      </c>
      <c r="M45" s="67">
        <f>ROUNDUP((M43+M44)*C45,-1)</f>
        <v>0</v>
      </c>
      <c r="N45" s="38">
        <v>3</v>
      </c>
      <c r="O45" s="69">
        <f>M45*N45</f>
        <v>0</v>
      </c>
      <c r="P45" s="67">
        <f>ROUNDUP((P43+P44)*C45,-1)</f>
        <v>0</v>
      </c>
      <c r="Q45" s="38">
        <v>1</v>
      </c>
      <c r="R45" s="69">
        <f>P45*Q45</f>
        <v>0</v>
      </c>
      <c r="S45" s="67">
        <f>ROUNDUP((S43+S44)*C45,-1)</f>
        <v>0</v>
      </c>
      <c r="T45" s="38">
        <v>1</v>
      </c>
      <c r="U45" s="69">
        <f>S45*T45</f>
        <v>0</v>
      </c>
      <c r="V45" s="137"/>
    </row>
    <row r="46" spans="1:26" ht="22.5" customHeight="1" x14ac:dyDescent="0.15">
      <c r="A46" s="156" t="s">
        <v>34</v>
      </c>
      <c r="B46" s="157"/>
      <c r="C46" s="70"/>
      <c r="D46" s="71">
        <f>ROUNDUP(SUM(D43:D45),-1)</f>
        <v>0</v>
      </c>
      <c r="E46" s="72"/>
      <c r="F46" s="71">
        <f>SUM(F43:F45)</f>
        <v>0</v>
      </c>
      <c r="G46" s="73">
        <f>ROUNDUP(SUM(G43:G45),-1)</f>
        <v>0</v>
      </c>
      <c r="H46" s="74"/>
      <c r="I46" s="73">
        <f>SUM(I43:I45)</f>
        <v>0</v>
      </c>
      <c r="J46" s="73">
        <f>ROUNDUP(SUM(J43:J45),-1)</f>
        <v>0</v>
      </c>
      <c r="K46" s="74"/>
      <c r="L46" s="73">
        <f>SUM(L43:L45)</f>
        <v>0</v>
      </c>
      <c r="M46" s="73">
        <f>ROUNDUP(SUM(M43:M45),-1)</f>
        <v>0</v>
      </c>
      <c r="N46" s="74"/>
      <c r="O46" s="75">
        <f>SUM(O43:O45)</f>
        <v>0</v>
      </c>
      <c r="P46" s="73">
        <f>ROUNDUP(SUM(P43:P45),-1)</f>
        <v>0</v>
      </c>
      <c r="Q46" s="74"/>
      <c r="R46" s="75">
        <f>SUM(R43:R45)</f>
        <v>0</v>
      </c>
      <c r="S46" s="73">
        <f>ROUNDUP(SUM(S43:S45),-1)</f>
        <v>0</v>
      </c>
      <c r="T46" s="74"/>
      <c r="U46" s="75">
        <f>SUM(U43:U45)</f>
        <v>0</v>
      </c>
      <c r="V46" s="137"/>
    </row>
    <row r="47" spans="1:26" ht="22.5" customHeight="1" thickBot="1" x14ac:dyDescent="0.2">
      <c r="A47" s="158" t="s">
        <v>35</v>
      </c>
      <c r="B47" s="159"/>
      <c r="C47" s="76"/>
      <c r="D47" s="164">
        <f>F46+I46+L46+O46+R46+U46</f>
        <v>0</v>
      </c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5"/>
      <c r="P47" s="77"/>
      <c r="Q47" s="77"/>
      <c r="R47" s="77"/>
      <c r="S47" s="77"/>
      <c r="T47" s="77"/>
      <c r="U47" s="77"/>
      <c r="V47" s="137"/>
    </row>
    <row r="48" spans="1:26" ht="22.5" customHeight="1" x14ac:dyDescent="0.15">
      <c r="A48" s="118" t="s">
        <v>36</v>
      </c>
      <c r="B48" s="119"/>
      <c r="C48" s="166"/>
      <c r="D48" s="167">
        <f>ROUND(D47*0.0065,-2)</f>
        <v>0</v>
      </c>
      <c r="E48" s="167"/>
      <c r="F48" s="167"/>
      <c r="G48" s="167"/>
      <c r="H48" s="167"/>
      <c r="I48" s="167"/>
      <c r="J48" s="167"/>
      <c r="K48" s="167"/>
      <c r="L48" s="167"/>
      <c r="M48" s="167"/>
      <c r="N48" s="167"/>
      <c r="O48" s="168"/>
      <c r="P48" s="78"/>
      <c r="Q48" s="78"/>
      <c r="R48" s="78"/>
      <c r="S48" s="78"/>
      <c r="T48" s="78"/>
      <c r="U48" s="78"/>
      <c r="V48" s="137"/>
    </row>
    <row r="49" spans="1:23" ht="22.5" customHeight="1" x14ac:dyDescent="0.15">
      <c r="A49" s="169" t="s">
        <v>37</v>
      </c>
      <c r="B49" s="170"/>
      <c r="C49" s="171"/>
      <c r="D49" s="172"/>
      <c r="E49" s="173"/>
      <c r="F49" s="173"/>
      <c r="G49" s="173"/>
      <c r="H49" s="173"/>
      <c r="I49" s="173"/>
      <c r="J49" s="173"/>
      <c r="K49" s="173"/>
      <c r="L49" s="173"/>
      <c r="M49" s="173"/>
      <c r="N49" s="173"/>
      <c r="O49" s="174"/>
      <c r="P49" s="78"/>
      <c r="Q49" s="78"/>
      <c r="R49" s="78"/>
      <c r="S49" s="78"/>
      <c r="T49" s="78"/>
      <c r="U49" s="78"/>
      <c r="V49" s="137"/>
    </row>
    <row r="50" spans="1:23" ht="22.5" customHeight="1" x14ac:dyDescent="0.15">
      <c r="A50" s="144" t="s">
        <v>38</v>
      </c>
      <c r="B50" s="145"/>
      <c r="C50" s="146"/>
      <c r="D50" s="147">
        <f>(D47+D48)*10%</f>
        <v>0</v>
      </c>
      <c r="E50" s="147"/>
      <c r="F50" s="147"/>
      <c r="G50" s="147"/>
      <c r="H50" s="147"/>
      <c r="I50" s="147"/>
      <c r="J50" s="147"/>
      <c r="K50" s="147"/>
      <c r="L50" s="147"/>
      <c r="M50" s="147"/>
      <c r="N50" s="147"/>
      <c r="O50" s="148"/>
      <c r="P50" s="79"/>
      <c r="Q50" s="79"/>
      <c r="R50" s="79"/>
      <c r="S50" s="79"/>
      <c r="T50" s="79"/>
      <c r="U50" s="79"/>
      <c r="V50" s="137"/>
    </row>
    <row r="51" spans="1:23" ht="22.5" customHeight="1" x14ac:dyDescent="0.15">
      <c r="A51" s="169" t="s">
        <v>39</v>
      </c>
      <c r="B51" s="170"/>
      <c r="C51" s="171"/>
      <c r="D51" s="175">
        <f>SUM(D47:O50)</f>
        <v>0</v>
      </c>
      <c r="E51" s="175"/>
      <c r="F51" s="175"/>
      <c r="G51" s="175"/>
      <c r="H51" s="175"/>
      <c r="I51" s="175"/>
      <c r="J51" s="175"/>
      <c r="K51" s="175"/>
      <c r="L51" s="175"/>
      <c r="M51" s="175"/>
      <c r="N51" s="175"/>
      <c r="O51" s="176"/>
      <c r="P51" s="77"/>
      <c r="Q51" s="77"/>
      <c r="R51" s="77"/>
      <c r="S51" s="77"/>
      <c r="T51" s="77"/>
      <c r="U51" s="77"/>
      <c r="V51" s="137"/>
    </row>
    <row r="52" spans="1:23" ht="22.5" customHeight="1" x14ac:dyDescent="0.15">
      <c r="A52" s="169" t="s">
        <v>40</v>
      </c>
      <c r="B52" s="170"/>
      <c r="C52" s="171"/>
      <c r="D52" s="175">
        <f>ROUNDUP(D51*12,-3)</f>
        <v>0</v>
      </c>
      <c r="E52" s="175">
        <f t="shared" ref="E52:O52" si="5">ROUNDUP(SUM(E47:E51),-1)</f>
        <v>0</v>
      </c>
      <c r="F52" s="175">
        <f t="shared" si="5"/>
        <v>0</v>
      </c>
      <c r="G52" s="175">
        <f t="shared" si="5"/>
        <v>0</v>
      </c>
      <c r="H52" s="175">
        <f t="shared" si="5"/>
        <v>0</v>
      </c>
      <c r="I52" s="175">
        <f t="shared" si="5"/>
        <v>0</v>
      </c>
      <c r="J52" s="175">
        <f t="shared" si="5"/>
        <v>0</v>
      </c>
      <c r="K52" s="175">
        <f t="shared" si="5"/>
        <v>0</v>
      </c>
      <c r="L52" s="175">
        <f t="shared" si="5"/>
        <v>0</v>
      </c>
      <c r="M52" s="175">
        <f t="shared" si="5"/>
        <v>0</v>
      </c>
      <c r="N52" s="175">
        <f t="shared" si="5"/>
        <v>0</v>
      </c>
      <c r="O52" s="176">
        <f t="shared" si="5"/>
        <v>0</v>
      </c>
      <c r="P52" s="77"/>
      <c r="Q52" s="77"/>
      <c r="R52" s="77"/>
      <c r="S52" s="77"/>
      <c r="T52" s="77"/>
      <c r="U52" s="77"/>
      <c r="V52" s="137"/>
    </row>
    <row r="53" spans="1:23" ht="22.5" customHeight="1" thickBot="1" x14ac:dyDescent="0.2">
      <c r="A53" s="177" t="s">
        <v>46</v>
      </c>
      <c r="B53" s="178"/>
      <c r="C53" s="179"/>
      <c r="D53" s="164"/>
      <c r="E53" s="164"/>
      <c r="F53" s="164"/>
      <c r="G53" s="164"/>
      <c r="H53" s="164"/>
      <c r="I53" s="164"/>
      <c r="J53" s="164"/>
      <c r="K53" s="164"/>
      <c r="L53" s="164"/>
      <c r="M53" s="164"/>
      <c r="N53" s="164"/>
      <c r="O53" s="165"/>
      <c r="P53" s="80"/>
      <c r="Q53" s="80"/>
      <c r="R53" s="80"/>
      <c r="S53" s="80"/>
      <c r="T53" s="80"/>
      <c r="U53" s="80"/>
      <c r="V53" s="138"/>
    </row>
    <row r="54" spans="1:23" x14ac:dyDescent="0.15">
      <c r="D54" s="34"/>
      <c r="M54" s="81"/>
      <c r="O54" s="81"/>
      <c r="P54" s="81"/>
      <c r="R54" s="81"/>
      <c r="S54" s="81"/>
      <c r="U54" s="81"/>
      <c r="V54" s="82"/>
    </row>
    <row r="55" spans="1:23" x14ac:dyDescent="0.15">
      <c r="D55" s="34"/>
      <c r="I55" s="6"/>
      <c r="J55" s="6"/>
      <c r="L55" s="34"/>
      <c r="O55" s="6"/>
      <c r="R55" s="6"/>
      <c r="U55" s="6"/>
      <c r="V55" s="81"/>
    </row>
    <row r="56" spans="1:23" x14ac:dyDescent="0.15">
      <c r="D56" s="32"/>
      <c r="F56" s="34"/>
      <c r="I56" s="34"/>
      <c r="M56" s="34"/>
      <c r="O56" s="83"/>
      <c r="P56" s="34"/>
      <c r="R56" s="83"/>
      <c r="S56" s="34"/>
      <c r="U56" s="83"/>
      <c r="W56" s="6"/>
    </row>
    <row r="57" spans="1:23" x14ac:dyDescent="0.15">
      <c r="D57" s="34"/>
      <c r="F57" s="81"/>
      <c r="I57" s="84"/>
      <c r="J57" s="81"/>
      <c r="L57" s="6"/>
      <c r="M57" s="6"/>
      <c r="O57" s="93">
        <f>D52/0.87745</f>
        <v>0</v>
      </c>
      <c r="P57" s="6"/>
      <c r="R57" s="85"/>
      <c r="S57" s="6"/>
      <c r="U57" s="85"/>
      <c r="V57" s="81"/>
    </row>
    <row r="58" spans="1:23" x14ac:dyDescent="0.15">
      <c r="I58" s="81"/>
      <c r="L58" s="6"/>
      <c r="O58" s="6"/>
      <c r="R58" s="6"/>
      <c r="U58" s="6"/>
      <c r="V58" s="81"/>
    </row>
    <row r="59" spans="1:23" x14ac:dyDescent="0.15">
      <c r="G59" s="6"/>
      <c r="I59" s="34"/>
      <c r="M59" s="34"/>
      <c r="P59" s="34"/>
      <c r="S59" s="34"/>
      <c r="V59" s="81"/>
    </row>
    <row r="60" spans="1:23" x14ac:dyDescent="0.15">
      <c r="M60" s="81"/>
      <c r="P60" s="81"/>
      <c r="S60" s="81"/>
      <c r="V60" s="32"/>
    </row>
    <row r="61" spans="1:23" x14ac:dyDescent="0.15">
      <c r="G61" s="34"/>
      <c r="I61" s="83"/>
      <c r="L61" s="81"/>
      <c r="M61" s="81"/>
      <c r="O61" s="6"/>
      <c r="P61" s="81"/>
      <c r="R61" s="6"/>
      <c r="S61" s="81"/>
      <c r="U61" s="6"/>
      <c r="V61" s="32"/>
    </row>
    <row r="62" spans="1:23" x14ac:dyDescent="0.15">
      <c r="M62" s="81"/>
      <c r="P62" s="81"/>
      <c r="S62" s="81"/>
    </row>
    <row r="63" spans="1:23" x14ac:dyDescent="0.15">
      <c r="M63" s="81"/>
      <c r="P63" s="81"/>
      <c r="S63" s="81"/>
    </row>
    <row r="65" spans="4:4" x14ac:dyDescent="0.15">
      <c r="D65" s="34" t="s">
        <v>41</v>
      </c>
    </row>
  </sheetData>
  <mergeCells count="49">
    <mergeCell ref="A51:C51"/>
    <mergeCell ref="D51:O51"/>
    <mergeCell ref="A52:C52"/>
    <mergeCell ref="D52:O52"/>
    <mergeCell ref="A53:C53"/>
    <mergeCell ref="D53:O53"/>
    <mergeCell ref="D47:O47"/>
    <mergeCell ref="A48:C48"/>
    <mergeCell ref="D48:O48"/>
    <mergeCell ref="A49:C49"/>
    <mergeCell ref="D49:O49"/>
    <mergeCell ref="C27:C29"/>
    <mergeCell ref="B30:B32"/>
    <mergeCell ref="C30:C32"/>
    <mergeCell ref="B33:B35"/>
    <mergeCell ref="C33:C35"/>
    <mergeCell ref="A44:B44"/>
    <mergeCell ref="A45:B45"/>
    <mergeCell ref="A46:B46"/>
    <mergeCell ref="A47:B47"/>
    <mergeCell ref="A27:A42"/>
    <mergeCell ref="B27:B29"/>
    <mergeCell ref="B36:B38"/>
    <mergeCell ref="C36:C38"/>
    <mergeCell ref="B39:B41"/>
    <mergeCell ref="S5:U5"/>
    <mergeCell ref="V5:V6"/>
    <mergeCell ref="A7:A26"/>
    <mergeCell ref="B7:B9"/>
    <mergeCell ref="C7:C9"/>
    <mergeCell ref="V7:V53"/>
    <mergeCell ref="B13:B15"/>
    <mergeCell ref="C13:C15"/>
    <mergeCell ref="B16:B18"/>
    <mergeCell ref="C16:C18"/>
    <mergeCell ref="A50:C50"/>
    <mergeCell ref="D50:O50"/>
    <mergeCell ref="C39:C41"/>
    <mergeCell ref="A43:B43"/>
    <mergeCell ref="A1:V1"/>
    <mergeCell ref="W1:W2"/>
    <mergeCell ref="A4:V4"/>
    <mergeCell ref="A5:B6"/>
    <mergeCell ref="C5:C6"/>
    <mergeCell ref="D5:F5"/>
    <mergeCell ref="G5:I5"/>
    <mergeCell ref="J5:L5"/>
    <mergeCell ref="M5:O5"/>
    <mergeCell ref="P5:R5"/>
  </mergeCells>
  <phoneticPr fontId="4" type="noConversion"/>
  <pageMargins left="0.7" right="0.7" top="0.75" bottom="0.75" header="0.3" footer="0.3"/>
  <pageSetup paperSize="9" scale="2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26년 산출내역서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</cp:lastModifiedBy>
  <cp:lastPrinted>2025-11-07T06:58:03Z</cp:lastPrinted>
  <dcterms:created xsi:type="dcterms:W3CDTF">2025-02-05T07:16:51Z</dcterms:created>
  <dcterms:modified xsi:type="dcterms:W3CDTF">2025-11-17T07:11:42Z</dcterms:modified>
</cp:coreProperties>
</file>